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ceclorg-my.sharepoint.com/personal/bdirmann_acecl_org/Documents/Documents/"/>
    </mc:Choice>
  </mc:AlternateContent>
  <xr:revisionPtr revIDLastSave="0" documentId="8_{874984AF-EF23-4769-A5A9-ED99F6CCB854}" xr6:coauthVersionLast="47" xr6:coauthVersionMax="47" xr10:uidLastSave="{00000000-0000-0000-0000-000000000000}"/>
  <bookViews>
    <workbookView xWindow="4380" yWindow="3135" windowWidth="21600" windowHeight="11295" activeTab="1" xr2:uid="{F92A434A-7B7C-4BC9-AD64-8667C116C0F9}"/>
  </bookViews>
  <sheets>
    <sheet name="YTD P&amp;L by Month" sheetId="1" r:id="rId1"/>
    <sheet name="Balance Sheet" sheetId="3" r:id="rId2"/>
  </sheets>
  <definedNames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_xlnm.Print_Titles" localSheetId="0">'YTD P&amp;L by Month'!$A:$G,'YTD P&amp;L by Month'!$1:$1</definedName>
    <definedName name="QB_COLUMN_2921" localSheetId="0" hidden="1">'YTD P&amp;L by Month'!$H$1</definedName>
    <definedName name="QB_COLUMN_2922" localSheetId="0" hidden="1">'YTD P&amp;L by Month'!$J$1</definedName>
    <definedName name="QB_COLUMN_2923" localSheetId="0" hidden="1">'YTD P&amp;L by Month'!$L$1</definedName>
    <definedName name="QB_COLUMN_2924" localSheetId="0" hidden="1">'YTD P&amp;L by Month'!$N$1</definedName>
    <definedName name="QB_COLUMN_2925" localSheetId="0" hidden="1">'YTD P&amp;L by Month'!$P$1</definedName>
    <definedName name="QB_COLUMN_2926" localSheetId="0" hidden="1">'YTD P&amp;L by Month'!$R$1</definedName>
    <definedName name="QB_COLUMN_2930" localSheetId="0" hidden="1">'YTD P&amp;L by Month'!$T$1</definedName>
    <definedName name="QB_DATA_0" localSheetId="0" hidden="1">'YTD P&amp;L by Month'!$4:$4,'YTD P&amp;L by Month'!$5:$5,'YTD P&amp;L by Month'!$6:$6,'YTD P&amp;L by Month'!$7:$7,'YTD P&amp;L by Month'!$8:$8,'YTD P&amp;L by Month'!$9:$9,'YTD P&amp;L by Month'!$10:$10,'YTD P&amp;L by Month'!$11:$11,'YTD P&amp;L by Month'!$12:$12,'YTD P&amp;L by Month'!$13:$13,'YTD P&amp;L by Month'!$18:$18,'YTD P&amp;L by Month'!$21:$21,'YTD P&amp;L by Month'!$22:$22,'YTD P&amp;L by Month'!$23:$23,'YTD P&amp;L by Month'!$24:$24,'YTD P&amp;L by Month'!$25:$25</definedName>
    <definedName name="QB_DATA_1" localSheetId="0" hidden="1">'YTD P&amp;L by Month'!$26:$26,'YTD P&amp;L by Month'!$29:$29,'YTD P&amp;L by Month'!$30:$30,'YTD P&amp;L by Month'!$31:$31,'YTD P&amp;L by Month'!$32:$32,'YTD P&amp;L by Month'!$33:$33,'YTD P&amp;L by Month'!$34:$34,'YTD P&amp;L by Month'!$35:$35,'YTD P&amp;L by Month'!$36:$36,'YTD P&amp;L by Month'!$37:$37,'YTD P&amp;L by Month'!$38:$38,'YTD P&amp;L by Month'!$39:$39,'YTD P&amp;L by Month'!$40:$40,'YTD P&amp;L by Month'!$41:$41,'YTD P&amp;L by Month'!$44:$44,'YTD P&amp;L by Month'!$45:$45</definedName>
    <definedName name="QB_DATA_2" localSheetId="0" hidden="1">'YTD P&amp;L by Month'!$47:$47,'YTD P&amp;L by Month'!$48:$48,'YTD P&amp;L by Month'!$50:$50,'YTD P&amp;L by Month'!$51:$51,'YTD P&amp;L by Month'!$52:$52,'YTD P&amp;L by Month'!$53:$53,'YTD P&amp;L by Month'!$54:$54,'YTD P&amp;L by Month'!$55:$55,'YTD P&amp;L by Month'!$56:$56,'YTD P&amp;L by Month'!$57:$57,'YTD P&amp;L by Month'!$58:$58,'YTD P&amp;L by Month'!$59:$59,'YTD P&amp;L by Month'!$60:$60,'YTD P&amp;L by Month'!$61:$61</definedName>
    <definedName name="QB_FORMULA_0" localSheetId="0" hidden="1">'YTD P&amp;L by Month'!$T$4,'YTD P&amp;L by Month'!$T$5,'YTD P&amp;L by Month'!$T$6,'YTD P&amp;L by Month'!$T$7,'YTD P&amp;L by Month'!$T$8,'YTD P&amp;L by Month'!$T$9,'YTD P&amp;L by Month'!$T$10,'YTD P&amp;L by Month'!$T$11,'YTD P&amp;L by Month'!$T$12,'YTD P&amp;L by Month'!$T$13,'YTD P&amp;L by Month'!$H$14,'YTD P&amp;L by Month'!$J$14,'YTD P&amp;L by Month'!$L$14,'YTD P&amp;L by Month'!$N$14,'YTD P&amp;L by Month'!$P$14,'YTD P&amp;L by Month'!$R$14</definedName>
    <definedName name="QB_FORMULA_1" localSheetId="0" hidden="1">'YTD P&amp;L by Month'!$T$14,'YTD P&amp;L by Month'!$H$15,'YTD P&amp;L by Month'!$J$15,'YTD P&amp;L by Month'!$L$15,'YTD P&amp;L by Month'!$N$15,'YTD P&amp;L by Month'!$P$15,'YTD P&amp;L by Month'!$R$15,'YTD P&amp;L by Month'!$T$15,'YTD P&amp;L by Month'!$T$18,'YTD P&amp;L by Month'!$H$19,'YTD P&amp;L by Month'!$J$19,'YTD P&amp;L by Month'!$L$19,'YTD P&amp;L by Month'!$N$19,'YTD P&amp;L by Month'!$P$19,'YTD P&amp;L by Month'!$R$19,'YTD P&amp;L by Month'!$T$19</definedName>
    <definedName name="QB_FORMULA_2" localSheetId="0" hidden="1">'YTD P&amp;L by Month'!$T$21,'YTD P&amp;L by Month'!$T$22,'YTD P&amp;L by Month'!$T$23,'YTD P&amp;L by Month'!$T$24,'YTD P&amp;L by Month'!$T$25,'YTD P&amp;L by Month'!$T$26,'YTD P&amp;L by Month'!$H$27,'YTD P&amp;L by Month'!$J$27,'YTD P&amp;L by Month'!$L$27,'YTD P&amp;L by Month'!$N$27,'YTD P&amp;L by Month'!$P$27,'YTD P&amp;L by Month'!$R$27,'YTD P&amp;L by Month'!$T$27,'YTD P&amp;L by Month'!$T$29,'YTD P&amp;L by Month'!$T$30,'YTD P&amp;L by Month'!$T$31</definedName>
    <definedName name="QB_FORMULA_3" localSheetId="0" hidden="1">'YTD P&amp;L by Month'!$T$32,'YTD P&amp;L by Month'!$T$33,'YTD P&amp;L by Month'!$T$34,'YTD P&amp;L by Month'!$T$35,'YTD P&amp;L by Month'!$T$36,'YTD P&amp;L by Month'!$T$37,'YTD P&amp;L by Month'!$T$38,'YTD P&amp;L by Month'!$T$39,'YTD P&amp;L by Month'!$T$40,'YTD P&amp;L by Month'!$T$41,'YTD P&amp;L by Month'!$H$42,'YTD P&amp;L by Month'!$J$42,'YTD P&amp;L by Month'!$L$42,'YTD P&amp;L by Month'!$N$42,'YTD P&amp;L by Month'!$P$42,'YTD P&amp;L by Month'!$R$42</definedName>
    <definedName name="QB_FORMULA_4" localSheetId="0" hidden="1">'YTD P&amp;L by Month'!$T$42,'YTD P&amp;L by Month'!$T$44,'YTD P&amp;L by Month'!$T$45,'YTD P&amp;L by Month'!$T$47,'YTD P&amp;L by Month'!$T$48,'YTD P&amp;L by Month'!$H$49,'YTD P&amp;L by Month'!$J$49,'YTD P&amp;L by Month'!$L$49,'YTD P&amp;L by Month'!$N$49,'YTD P&amp;L by Month'!$P$49,'YTD P&amp;L by Month'!$R$49,'YTD P&amp;L by Month'!$T$49,'YTD P&amp;L by Month'!$T$50,'YTD P&amp;L by Month'!$T$51,'YTD P&amp;L by Month'!$T$52,'YTD P&amp;L by Month'!$T$53</definedName>
    <definedName name="QB_FORMULA_5" localSheetId="0" hidden="1">'YTD P&amp;L by Month'!$T$54,'YTD P&amp;L by Month'!$T$55,'YTD P&amp;L by Month'!$T$56,'YTD P&amp;L by Month'!$T$57,'YTD P&amp;L by Month'!$T$58,'YTD P&amp;L by Month'!$T$59,'YTD P&amp;L by Month'!$T$60,'YTD P&amp;L by Month'!$T$61,'YTD P&amp;L by Month'!$H$62,'YTD P&amp;L by Month'!$J$62,'YTD P&amp;L by Month'!$L$62,'YTD P&amp;L by Month'!$N$62,'YTD P&amp;L by Month'!$P$62,'YTD P&amp;L by Month'!$R$62,'YTD P&amp;L by Month'!$T$62,'YTD P&amp;L by Month'!$H$63</definedName>
    <definedName name="QB_FORMULA_6" localSheetId="0" hidden="1">'YTD P&amp;L by Month'!$J$63,'YTD P&amp;L by Month'!$L$63,'YTD P&amp;L by Month'!$N$63,'YTD P&amp;L by Month'!$P$63,'YTD P&amp;L by Month'!$R$63,'YTD P&amp;L by Month'!$T$63,'YTD P&amp;L by Month'!$H$64,'YTD P&amp;L by Month'!$J$64,'YTD P&amp;L by Month'!$L$64,'YTD P&amp;L by Month'!$N$64,'YTD P&amp;L by Month'!$P$64,'YTD P&amp;L by Month'!$R$64,'YTD P&amp;L by Month'!$T$64,'YTD P&amp;L by Month'!$H$65,'YTD P&amp;L by Month'!$J$65,'YTD P&amp;L by Month'!$L$65</definedName>
    <definedName name="QB_FORMULA_7" localSheetId="0" hidden="1">'YTD P&amp;L by Month'!$N$65,'YTD P&amp;L by Month'!$P$65,'YTD P&amp;L by Month'!$R$65,'YTD P&amp;L by Month'!$T$65</definedName>
    <definedName name="QB_ROW_100240" localSheetId="0" hidden="1">'YTD P&amp;L by Month'!$E$11</definedName>
    <definedName name="QB_ROW_101240" localSheetId="0" hidden="1">'YTD P&amp;L by Month'!$E$12</definedName>
    <definedName name="QB_ROW_10240" localSheetId="0" hidden="1">'YTD P&amp;L by Month'!$E$10</definedName>
    <definedName name="QB_ROW_104250" localSheetId="0" hidden="1">'YTD P&amp;L by Month'!$F$44</definedName>
    <definedName name="QB_ROW_110250" localSheetId="0" hidden="1">'YTD P&amp;L by Month'!$F$30</definedName>
    <definedName name="QB_ROW_112250" localSheetId="0" hidden="1">'YTD P&amp;L by Month'!$F$31</definedName>
    <definedName name="QB_ROW_119260" localSheetId="0" hidden="1">'YTD P&amp;L by Month'!$G$47</definedName>
    <definedName name="QB_ROW_122250" localSheetId="0" hidden="1">'YTD P&amp;L by Month'!$F$24</definedName>
    <definedName name="QB_ROW_12250" localSheetId="0" hidden="1">'YTD P&amp;L by Month'!$F$41</definedName>
    <definedName name="QB_ROW_132250" localSheetId="0" hidden="1">'YTD P&amp;L by Month'!$F$45</definedName>
    <definedName name="QB_ROW_13250" localSheetId="0" hidden="1">'YTD P&amp;L by Month'!$F$29</definedName>
    <definedName name="QB_ROW_137250" localSheetId="0" hidden="1">'YTD P&amp;L by Month'!$F$54</definedName>
    <definedName name="QB_ROW_14250" localSheetId="0" hidden="1">'YTD P&amp;L by Month'!$F$58</definedName>
    <definedName name="QB_ROW_149250" localSheetId="0" hidden="1">'YTD P&amp;L by Month'!$F$55</definedName>
    <definedName name="QB_ROW_155250" localSheetId="0" hidden="1">'YTD P&amp;L by Month'!$F$57</definedName>
    <definedName name="QB_ROW_156250" localSheetId="0" hidden="1">'YTD P&amp;L by Month'!$F$38</definedName>
    <definedName name="QB_ROW_16250" localSheetId="0" hidden="1">'YTD P&amp;L by Month'!$F$34</definedName>
    <definedName name="QB_ROW_180240" localSheetId="0" hidden="1">'YTD P&amp;L by Month'!$E$13</definedName>
    <definedName name="QB_ROW_182250" localSheetId="0" hidden="1">'YTD P&amp;L by Month'!$F$52</definedName>
    <definedName name="QB_ROW_18250" localSheetId="0" hidden="1">'YTD P&amp;L by Month'!$F$39</definedName>
    <definedName name="QB_ROW_18301" localSheetId="0" hidden="1">'YTD P&amp;L by Month'!$A$65</definedName>
    <definedName name="QB_ROW_184250" localSheetId="0" hidden="1">'YTD P&amp;L by Month'!$F$25</definedName>
    <definedName name="QB_ROW_19011" localSheetId="0" hidden="1">'YTD P&amp;L by Month'!$B$2</definedName>
    <definedName name="QB_ROW_19250" localSheetId="0" hidden="1">'YTD P&amp;L by Month'!$F$37</definedName>
    <definedName name="QB_ROW_19311" localSheetId="0" hidden="1">'YTD P&amp;L by Month'!$B$64</definedName>
    <definedName name="QB_ROW_20031" localSheetId="0" hidden="1">'YTD P&amp;L by Month'!$D$3</definedName>
    <definedName name="QB_ROW_20331" localSheetId="0" hidden="1">'YTD P&amp;L by Month'!$D$14</definedName>
    <definedName name="QB_ROW_21031" localSheetId="0" hidden="1">'YTD P&amp;L by Month'!$D$16</definedName>
    <definedName name="QB_ROW_21250" localSheetId="0" hidden="1">'YTD P&amp;L by Month'!$F$22</definedName>
    <definedName name="QB_ROW_21331" localSheetId="0" hidden="1">'YTD P&amp;L by Month'!$D$63</definedName>
    <definedName name="QB_ROW_22250" localSheetId="0" hidden="1">'YTD P&amp;L by Month'!$F$23</definedName>
    <definedName name="QB_ROW_25250" localSheetId="0" hidden="1">'YTD P&amp;L by Month'!$F$18</definedName>
    <definedName name="QB_ROW_27250" localSheetId="0" hidden="1">'YTD P&amp;L by Month'!$F$21</definedName>
    <definedName name="QB_ROW_30250" localSheetId="0" hidden="1">'YTD P&amp;L by Month'!$F$60</definedName>
    <definedName name="QB_ROW_34250" localSheetId="0" hidden="1">'YTD P&amp;L by Month'!$F$59</definedName>
    <definedName name="QB_ROW_37250" localSheetId="0" hidden="1">'YTD P&amp;L by Month'!$F$56</definedName>
    <definedName name="QB_ROW_39250" localSheetId="0" hidden="1">'YTD P&amp;L by Month'!$F$53</definedName>
    <definedName name="QB_ROW_40250" localSheetId="0" hidden="1">'YTD P&amp;L by Month'!$F$51</definedName>
    <definedName name="QB_ROW_41250" localSheetId="0" hidden="1">'YTD P&amp;L by Month'!$F$50</definedName>
    <definedName name="QB_ROW_42050" localSheetId="0" hidden="1">'YTD P&amp;L by Month'!$F$46</definedName>
    <definedName name="QB_ROW_42260" localSheetId="0" hidden="1">'YTD P&amp;L by Month'!$G$48</definedName>
    <definedName name="QB_ROW_42350" localSheetId="0" hidden="1">'YTD P&amp;L by Month'!$F$49</definedName>
    <definedName name="QB_ROW_44250" localSheetId="0" hidden="1">'YTD P&amp;L by Month'!$F$40</definedName>
    <definedName name="QB_ROW_45250" localSheetId="0" hidden="1">'YTD P&amp;L by Month'!$F$35</definedName>
    <definedName name="QB_ROW_46250" localSheetId="0" hidden="1">'YTD P&amp;L by Month'!$F$33</definedName>
    <definedName name="QB_ROW_48250" localSheetId="0" hidden="1">'YTD P&amp;L by Month'!$F$36</definedName>
    <definedName name="QB_ROW_56250" localSheetId="0" hidden="1">'YTD P&amp;L by Month'!$F$32</definedName>
    <definedName name="QB_ROW_58250" localSheetId="0" hidden="1">'YTD P&amp;L by Month'!$F$26</definedName>
    <definedName name="QB_ROW_60240" localSheetId="0" hidden="1">'YTD P&amp;L by Month'!$E$6</definedName>
    <definedName name="QB_ROW_7240" localSheetId="0" hidden="1">'YTD P&amp;L by Month'!$E$4</definedName>
    <definedName name="QB_ROW_8240" localSheetId="0" hidden="1">'YTD P&amp;L by Month'!$E$5</definedName>
    <definedName name="QB_ROW_83240" localSheetId="0" hidden="1">'YTD P&amp;L by Month'!$E$7</definedName>
    <definedName name="QB_ROW_84240" localSheetId="0" hidden="1">'YTD P&amp;L by Month'!$E$9</definedName>
    <definedName name="QB_ROW_85250" localSheetId="0" hidden="1">'YTD P&amp;L by Month'!$F$61</definedName>
    <definedName name="QB_ROW_86321" localSheetId="0" hidden="1">'YTD P&amp;L by Month'!$C$15</definedName>
    <definedName name="QB_ROW_88040" localSheetId="0" hidden="1">'YTD P&amp;L by Month'!$E$17</definedName>
    <definedName name="QB_ROW_88340" localSheetId="0" hidden="1">'YTD P&amp;L by Month'!$E$19</definedName>
    <definedName name="QB_ROW_89040" localSheetId="0" hidden="1">'YTD P&amp;L by Month'!$E$20</definedName>
    <definedName name="QB_ROW_89340" localSheetId="0" hidden="1">'YTD P&amp;L by Month'!$E$27</definedName>
    <definedName name="QB_ROW_90040" localSheetId="0" hidden="1">'YTD P&amp;L by Month'!$E$28</definedName>
    <definedName name="QB_ROW_90340" localSheetId="0" hidden="1">'YTD P&amp;L by Month'!$E$42</definedName>
    <definedName name="QB_ROW_91040" localSheetId="0" hidden="1">'YTD P&amp;L by Month'!$E$43</definedName>
    <definedName name="QB_ROW_91340" localSheetId="0" hidden="1">'YTD P&amp;L by Month'!$E$62</definedName>
    <definedName name="QB_ROW_9240" localSheetId="0" hidden="1">'YTD P&amp;L by Month'!$E$8</definedName>
    <definedName name="QBCANSUPPORTUPDATE" localSheetId="0">TRUE</definedName>
    <definedName name="QBCOMPANYFILENAME" localSheetId="0">"C:\Shared\Quickbooks 2024\consulting engineers council of louisiana, inc11-6-08.qbw"</definedName>
    <definedName name="QBENDDATE" localSheetId="0">20241231</definedName>
    <definedName name="QBHEADERSONSCREEN" localSheetId="0">FALSE</definedName>
    <definedName name="QBMETADATASIZE" localSheetId="0">5964</definedName>
    <definedName name="QBPRESERVECOLOR" localSheetId="0">TRUE</definedName>
    <definedName name="QBPRESERVEFONT" localSheetId="0">TRUE</definedName>
    <definedName name="QBPRESERVEROWHEIGHT" localSheetId="0">TRUE</definedName>
    <definedName name="QBPRESERVESPACE" localSheetId="0">TRUE</definedName>
    <definedName name="QBREPORTCOLAXIS" localSheetId="0">6</definedName>
    <definedName name="QBREPORTCOMPANYID" localSheetId="0">"28b93919e74b40b5834f694ca40d6821"</definedName>
    <definedName name="QBREPORTCOMPARECOL_ANNUALBUDGET" localSheetId="0">FALSE</definedName>
    <definedName name="QBREPORTCOMPARECOL_AVGCOGS" localSheetId="0">FALSE</definedName>
    <definedName name="QBREPORTCOMPARECOL_AVGPRICE" localSheetId="0">FALSE</definedName>
    <definedName name="QBREPORTCOMPARECOL_BUDDIFF" localSheetId="0">FALSE</definedName>
    <definedName name="QBREPORTCOMPARECOL_BUDGET" localSheetId="0">FALSE</definedName>
    <definedName name="QBREPORTCOMPARECOL_BUDPCT" localSheetId="0">FALSE</definedName>
    <definedName name="QBREPORTCOMPARECOL_COGS" localSheetId="0">FALSE</definedName>
    <definedName name="QBREPORTCOMPARECOL_EXCLUDEAMOUNT" localSheetId="0">FALSE</definedName>
    <definedName name="QBREPORTCOMPARECOL_EXCLUDECURPERIOD" localSheetId="0">FALSE</definedName>
    <definedName name="QBREPORTCOMPARECOL_FORECAST" localSheetId="0">FALSE</definedName>
    <definedName name="QBREPORTCOMPARECOL_GROSSMARGIN" localSheetId="0">FALSE</definedName>
    <definedName name="QBREPORTCOMPARECOL_GROSSMARGINPCT" localSheetId="0">FALSE</definedName>
    <definedName name="QBREPORTCOMPARECOL_HOURS" localSheetId="0">FALSE</definedName>
    <definedName name="QBREPORTCOMPARECOL_PCTCOL" localSheetId="0">FALSE</definedName>
    <definedName name="QBREPORTCOMPARECOL_PCTEXPENSE" localSheetId="0">FALSE</definedName>
    <definedName name="QBREPORTCOMPARECOL_PCTINCOME" localSheetId="0">FALSE</definedName>
    <definedName name="QBREPORTCOMPARECOL_PCTOFSALES" localSheetId="0">FALSE</definedName>
    <definedName name="QBREPORTCOMPARECOL_PCTROW" localSheetId="0">FALSE</definedName>
    <definedName name="QBREPORTCOMPARECOL_PPDIFF" localSheetId="0">FALSE</definedName>
    <definedName name="QBREPORTCOMPARECOL_PPPCT" localSheetId="0">FALSE</definedName>
    <definedName name="QBREPORTCOMPARECOL_PREVPERIOD" localSheetId="0">FALSE</definedName>
    <definedName name="QBREPORTCOMPARECOL_PREVYEAR" localSheetId="0">FALSE</definedName>
    <definedName name="QBREPORTCOMPARECOL_PYDIFF" localSheetId="0">FALSE</definedName>
    <definedName name="QBREPORTCOMPARECOL_PYPCT" localSheetId="0">FALSE</definedName>
    <definedName name="QBREPORTCOMPARECOL_QTY" localSheetId="0">FALSE</definedName>
    <definedName name="QBREPORTCOMPARECOL_RATE" localSheetId="0">FALSE</definedName>
    <definedName name="QBREPORTCOMPARECOL_TRIPBILLEDMILES" localSheetId="0">FALSE</definedName>
    <definedName name="QBREPORTCOMPARECOL_TRIPBILLINGAMOUNT" localSheetId="0">FALSE</definedName>
    <definedName name="QBREPORTCOMPARECOL_TRIPMILES" localSheetId="0">FALSE</definedName>
    <definedName name="QBREPORTCOMPARECOL_TRIPNOTBILLABLEMILES" localSheetId="0">FALSE</definedName>
    <definedName name="QBREPORTCOMPARECOL_TRIPTAXDEDUCTIBLEAMOUNT" localSheetId="0">FALSE</definedName>
    <definedName name="QBREPORTCOMPARECOL_TRIPUNBILLEDMILES" localSheetId="0">FALSE</definedName>
    <definedName name="QBREPORTCOMPARECOL_YTD" localSheetId="0">FALSE</definedName>
    <definedName name="QBREPORTCOMPARECOL_YTDBUDGET" localSheetId="0">FALSE</definedName>
    <definedName name="QBREPORTCOMPARECOL_YTDPCT" localSheetId="0">FALSE</definedName>
    <definedName name="QBREPORTROWAXIS" localSheetId="0">11</definedName>
    <definedName name="QBREPORTSUBCOLAXIS" localSheetId="0">0</definedName>
    <definedName name="QBREPORTTYPE" localSheetId="0">0</definedName>
    <definedName name="QBROWHEADERS" localSheetId="0">7</definedName>
    <definedName name="QBSTARTDATE" localSheetId="0">20240701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7" i="3" l="1"/>
  <c r="F31" i="3"/>
  <c r="F32" i="3" s="1"/>
  <c r="F33" i="3" s="1"/>
  <c r="F38" i="3" s="1"/>
  <c r="F17" i="3"/>
  <c r="F12" i="3"/>
  <c r="F9" i="3"/>
  <c r="F6" i="3"/>
  <c r="F13" i="3" s="1"/>
  <c r="F18" i="3" s="1"/>
  <c r="N63" i="1"/>
  <c r="P62" i="1"/>
  <c r="N62" i="1"/>
  <c r="L62" i="1"/>
  <c r="T61" i="1"/>
  <c r="T60" i="1"/>
  <c r="T59" i="1"/>
  <c r="T58" i="1"/>
  <c r="T57" i="1"/>
  <c r="T56" i="1"/>
  <c r="T55" i="1"/>
  <c r="T54" i="1"/>
  <c r="T53" i="1"/>
  <c r="T52" i="1"/>
  <c r="T51" i="1"/>
  <c r="T50" i="1"/>
  <c r="R49" i="1"/>
  <c r="R62" i="1" s="1"/>
  <c r="P49" i="1"/>
  <c r="N49" i="1"/>
  <c r="L49" i="1"/>
  <c r="J49" i="1"/>
  <c r="J62" i="1" s="1"/>
  <c r="H49" i="1"/>
  <c r="H62" i="1" s="1"/>
  <c r="T62" i="1" s="1"/>
  <c r="T48" i="1"/>
  <c r="T47" i="1"/>
  <c r="T45" i="1"/>
  <c r="T44" i="1"/>
  <c r="R42" i="1"/>
  <c r="P42" i="1"/>
  <c r="N42" i="1"/>
  <c r="L42" i="1"/>
  <c r="J42" i="1"/>
  <c r="H42" i="1"/>
  <c r="T42" i="1" s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R27" i="1"/>
  <c r="R63" i="1" s="1"/>
  <c r="R64" i="1" s="1"/>
  <c r="R65" i="1" s="1"/>
  <c r="P27" i="1"/>
  <c r="T27" i="1" s="1"/>
  <c r="N27" i="1"/>
  <c r="L27" i="1"/>
  <c r="J27" i="1"/>
  <c r="H27" i="1"/>
  <c r="T26" i="1"/>
  <c r="T25" i="1"/>
  <c r="T24" i="1"/>
  <c r="T23" i="1"/>
  <c r="T22" i="1"/>
  <c r="T21" i="1"/>
  <c r="R19" i="1"/>
  <c r="P19" i="1"/>
  <c r="N19" i="1"/>
  <c r="L19" i="1"/>
  <c r="L63" i="1" s="1"/>
  <c r="J19" i="1"/>
  <c r="J63" i="1" s="1"/>
  <c r="H19" i="1"/>
  <c r="T18" i="1"/>
  <c r="R15" i="1"/>
  <c r="P15" i="1"/>
  <c r="N15" i="1"/>
  <c r="N64" i="1" s="1"/>
  <c r="N65" i="1" s="1"/>
  <c r="L15" i="1"/>
  <c r="J15" i="1"/>
  <c r="R14" i="1"/>
  <c r="P14" i="1"/>
  <c r="N14" i="1"/>
  <c r="L14" i="1"/>
  <c r="J14" i="1"/>
  <c r="H14" i="1"/>
  <c r="H15" i="1" s="1"/>
  <c r="T13" i="1"/>
  <c r="T12" i="1"/>
  <c r="T11" i="1"/>
  <c r="T10" i="1"/>
  <c r="T9" i="1"/>
  <c r="T8" i="1"/>
  <c r="T7" i="1"/>
  <c r="T6" i="1"/>
  <c r="T5" i="1"/>
  <c r="T4" i="1"/>
  <c r="L64" i="1" l="1"/>
  <c r="L65" i="1" s="1"/>
  <c r="J64" i="1"/>
  <c r="J65" i="1" s="1"/>
  <c r="T15" i="1"/>
  <c r="H63" i="1"/>
  <c r="H64" i="1" s="1"/>
  <c r="T49" i="1"/>
  <c r="P63" i="1"/>
  <c r="P64" i="1" s="1"/>
  <c r="P65" i="1" s="1"/>
  <c r="T19" i="1"/>
  <c r="T14" i="1"/>
  <c r="H65" i="1" l="1"/>
  <c r="T65" i="1" s="1"/>
  <c r="T64" i="1"/>
  <c r="T63" i="1"/>
</calcChain>
</file>

<file path=xl/sharedStrings.xml><?xml version="1.0" encoding="utf-8"?>
<sst xmlns="http://schemas.openxmlformats.org/spreadsheetml/2006/main" count="110" uniqueCount="109">
  <si>
    <t>Jul 24</t>
  </si>
  <si>
    <t>Aug 24</t>
  </si>
  <si>
    <t>Sep 24</t>
  </si>
  <si>
    <t>Oct 24</t>
  </si>
  <si>
    <t>Nov 24</t>
  </si>
  <si>
    <t>Dec 24</t>
  </si>
  <si>
    <t>TOTAL</t>
  </si>
  <si>
    <t>Ordinary Income/Expense</t>
  </si>
  <si>
    <t>Income</t>
  </si>
  <si>
    <t>4110 · ACEC NATIONAL DUES</t>
  </si>
  <si>
    <t>4130 · ACEC STATE DUES</t>
  </si>
  <si>
    <t>4135 · INTEREST INCOME</t>
  </si>
  <si>
    <t>4140 · MISCELLANEOUS INCOME</t>
  </si>
  <si>
    <t>4195 · DEEP SOUTH MEETING INCOME</t>
  </si>
  <si>
    <t>4197 · FALL SEMINAR INCOME - (PO)</t>
  </si>
  <si>
    <t>4199 · INSURANCE MANAGEMENT FEE</t>
  </si>
  <si>
    <t>4200 · ANNUAL SPONSORSHIP INCOME</t>
  </si>
  <si>
    <t>4210 · AFFILIATE MEMBERSHIP INCOME</t>
  </si>
  <si>
    <t>4216 · CHAPTER MEETING INCOME</t>
  </si>
  <si>
    <t>Total Income</t>
  </si>
  <si>
    <t>Gross Profit</t>
  </si>
  <si>
    <t>Expense</t>
  </si>
  <si>
    <t>5200 · NATIONAL DUES EXPENSE</t>
  </si>
  <si>
    <t>5211 · ACEC NATIONAL DUES EXPENSE</t>
  </si>
  <si>
    <t>Total 5200 · NATIONAL DUES EXPENSE</t>
  </si>
  <si>
    <t>5260 · PERSONNEL EXPENSES</t>
  </si>
  <si>
    <t>5261 · PRESIDENT &amp; CEO</t>
  </si>
  <si>
    <t>5271 · VICE PRESIDENT</t>
  </si>
  <si>
    <t>5275 · EMPLOYEE BENEFITS</t>
  </si>
  <si>
    <t>5276 · OFFICE MANAGER</t>
  </si>
  <si>
    <t>5278 · EMPLOYEE RETIREMENT BENEFIT</t>
  </si>
  <si>
    <t>5345 · PAYROLL TAXES</t>
  </si>
  <si>
    <t>Total 5260 · PERSONNEL EXPENSES</t>
  </si>
  <si>
    <t>5280 · GENERAL /ADMINISTRATIVE EXPENSE</t>
  </si>
  <si>
    <t>5290 · DUES &amp; SUBSCRIPTIONS</t>
  </si>
  <si>
    <t>5301 · WORK. COMP.</t>
  </si>
  <si>
    <t>5303 · D&amp;O OFFICE &amp; GEN LIAB INSURANCE</t>
  </si>
  <si>
    <t>5310 · EQUIPMENT RENTAL</t>
  </si>
  <si>
    <t>5330 · POSTAGE</t>
  </si>
  <si>
    <t>5340 · OFFICE SUPPLIES</t>
  </si>
  <si>
    <t>5350 · RENT</t>
  </si>
  <si>
    <t>5360 · TELEPHONE</t>
  </si>
  <si>
    <t>5400 · ACCOUNTING EXPENSE</t>
  </si>
  <si>
    <t>5401 · CR CARD PROCESSING FEES</t>
  </si>
  <si>
    <t>5450 · MISCELLANEOUS EXPENSE</t>
  </si>
  <si>
    <t>5455 · COMPUTER  EXPENSES</t>
  </si>
  <si>
    <t>5460 · WEBSITE MAINT.</t>
  </si>
  <si>
    <t>Total 5280 · GENERAL /ADMINISTRATIVE EXPENSE</t>
  </si>
  <si>
    <t>5500 · PROGRAM EXPENSES</t>
  </si>
  <si>
    <t>5505 · DEEP SOUTH MEETING EXPENSE</t>
  </si>
  <si>
    <t>5509 · STAFF EXPENSES</t>
  </si>
  <si>
    <t>5510 · PRESIDENT &amp; CEO</t>
  </si>
  <si>
    <t>5514 · ENTERTAINMENT</t>
  </si>
  <si>
    <t>5510 · PRESIDENT &amp; CEO - Other</t>
  </si>
  <si>
    <t>Total 5510 · PRESIDENT &amp; CEO</t>
  </si>
  <si>
    <t>5513 · BOARD MEETINGS EXP</t>
  </si>
  <si>
    <t>5515 · LES MAGAZINE</t>
  </si>
  <si>
    <t>5517 · CHAPTER MEETING EXPENSE</t>
  </si>
  <si>
    <t>5530 · LEGISLATIVE EXPENSE</t>
  </si>
  <si>
    <t>5535 · EMERGING LEADERS INST.EXPENSE</t>
  </si>
  <si>
    <t>5542 · SPECIAL PROJECTS EXPENSE</t>
  </si>
  <si>
    <t>5543 · STAFF ACEC FALL CONFERENCE EXP</t>
  </si>
  <si>
    <t>5544 · PAC SPONSOR EXPENSE</t>
  </si>
  <si>
    <t>5546 · OFFICER'S ACEC FALL CONF.  EXP</t>
  </si>
  <si>
    <t>5640 · FALL CONFERENCE EXPENSE</t>
  </si>
  <si>
    <t>6650 · MEMBER RECRUITMENT (EXPENSE)</t>
  </si>
  <si>
    <t>6660 · PUBLIC RELATIONS PROGRAM</t>
  </si>
  <si>
    <t>Total 5500 · PROGRAM EXPENSES</t>
  </si>
  <si>
    <t>Total Expense</t>
  </si>
  <si>
    <t>Net Ordinary Income</t>
  </si>
  <si>
    <t>Net Income</t>
  </si>
  <si>
    <t>Dec 31, 24</t>
  </si>
  <si>
    <t>1200 · ACCOUNTS RECEIVABLE</t>
  </si>
  <si>
    <t>1210 · ACCOUNTS RECEIVABLE - GZ</t>
  </si>
  <si>
    <t>1510 · FURNITURE &amp; FIXTURES</t>
  </si>
  <si>
    <t>1511 · ACCUMULATED DEPR.- FURN. &amp; FIX.</t>
  </si>
  <si>
    <t>2106 · NATIONAL DUES PAYABLE</t>
  </si>
  <si>
    <t>2107 · DUE TO CHAPTERS</t>
  </si>
  <si>
    <t>2200 · FEDERAL W/H TAXES</t>
  </si>
  <si>
    <t>2210 · FICA W/H</t>
  </si>
  <si>
    <t>2220 · STATE INCOME TAX W/H</t>
  </si>
  <si>
    <t>2235 · EMPLOYEE 401-K CONTRIBUTION W/H</t>
  </si>
  <si>
    <t>2242 · MINUTEMAN FUND</t>
  </si>
  <si>
    <t>2245 · Due to State PAC</t>
  </si>
  <si>
    <t>3120 · RETAINED EARNINGS</t>
  </si>
  <si>
    <t>ASSETS</t>
  </si>
  <si>
    <t>Current Assets</t>
  </si>
  <si>
    <t>Checking/Savings</t>
  </si>
  <si>
    <t>1010 · BUSINESS FIRST CHECKING (Business First Checking)</t>
  </si>
  <si>
    <t>1050 · BUSINESS FIRST SAVINGS (Business First Savings)</t>
  </si>
  <si>
    <t>Total Checking/Savings</t>
  </si>
  <si>
    <t>Accounts Receivable</t>
  </si>
  <si>
    <t>Total Accounts Receivable</t>
  </si>
  <si>
    <t>Other Current Assets</t>
  </si>
  <si>
    <t>Total Other Current Assets</t>
  </si>
  <si>
    <t>Total Current Assets</t>
  </si>
  <si>
    <t>Fixed Assets</t>
  </si>
  <si>
    <t>Total Fixed Assets</t>
  </si>
  <si>
    <t>TOTAL ASSETS</t>
  </si>
  <si>
    <t>LIABILITIES &amp; EQUITY</t>
  </si>
  <si>
    <t>Liabilities</t>
  </si>
  <si>
    <t>Current Liabilities</t>
  </si>
  <si>
    <t>Other Current Liabilities</t>
  </si>
  <si>
    <t>Total Other Current Liabilities</t>
  </si>
  <si>
    <t>Total Current Liabilities</t>
  </si>
  <si>
    <t>Total Liabilities</t>
  </si>
  <si>
    <t>Equity</t>
  </si>
  <si>
    <t>Total Equity</t>
  </si>
  <si>
    <t>TOTAL LIABILITIES &amp;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</si>
</sst>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#,##0.00"/>
  </numFmts>
  <fonts count="3" x14ac:knownFonts="1">
    <font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1" fillId="0" borderId="0" xfId="0" applyNumberFormat="1" applyFont="1"/>
    <xf numFmtId="164" fontId="2" fillId="0" borderId="0" xfId="0" applyNumberFormat="1" applyFont="1"/>
    <xf numFmtId="49" fontId="2" fillId="0" borderId="0" xfId="0" applyNumberFormat="1" applyFont="1"/>
    <xf numFmtId="164" fontId="2" fillId="0" borderId="2" xfId="0" applyNumberFormat="1" applyFont="1" applyBorder="1"/>
    <xf numFmtId="164" fontId="2" fillId="0" borderId="3" xfId="0" applyNumberFormat="1" applyFont="1" applyBorder="1"/>
    <xf numFmtId="164" fontId="2" fillId="0" borderId="4" xfId="0" applyNumberFormat="1" applyFont="1" applyBorder="1"/>
    <xf numFmtId="164" fontId="1" fillId="0" borderId="5" xfId="0" applyNumberFormat="1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4</xdr:col>
          <xdr:colOff>114300</xdr:colOff>
          <xdr:row>1</xdr:row>
          <xdr:rowOff>28575</xdr:rowOff>
        </xdr:to>
        <xdr:sp macro="" textlink="">
          <xdr:nvSpPr>
            <xdr:cNvPr id="1025" name="FILT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4</xdr:col>
          <xdr:colOff>114300</xdr:colOff>
          <xdr:row>1</xdr:row>
          <xdr:rowOff>28575</xdr:rowOff>
        </xdr:to>
        <xdr:sp macro="" textlink="">
          <xdr:nvSpPr>
            <xdr:cNvPr id="1026" name="HEADE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36381-6CEA-4C16-922C-DCAF6EB95FCD}">
  <sheetPr codeName="Sheet3"/>
  <dimension ref="A1:T66"/>
  <sheetViews>
    <sheetView workbookViewId="0">
      <pane xSplit="7" ySplit="1" topLeftCell="H2" activePane="bottomRight" state="frozenSplit"/>
      <selection activeCell="E25" sqref="E25"/>
      <selection pane="topRight" activeCell="E25" sqref="E25"/>
      <selection pane="bottomLeft" activeCell="E25" sqref="E25"/>
      <selection pane="bottomRight" activeCell="E25" sqref="E25"/>
    </sheetView>
  </sheetViews>
  <sheetFormatPr defaultRowHeight="15" x14ac:dyDescent="0.25"/>
  <cols>
    <col min="1" max="6" width="3" style="12" customWidth="1"/>
    <col min="7" max="7" width="34.5703125" style="12" customWidth="1"/>
    <col min="8" max="8" width="8.7109375" bestFit="1" customWidth="1"/>
    <col min="9" max="9" width="2.28515625" customWidth="1"/>
    <col min="10" max="10" width="8.7109375" bestFit="1" customWidth="1"/>
    <col min="11" max="11" width="2.28515625" customWidth="1"/>
    <col min="12" max="12" width="8.7109375" bestFit="1" customWidth="1"/>
    <col min="13" max="13" width="2.28515625" customWidth="1"/>
    <col min="14" max="14" width="8.42578125" bestFit="1" customWidth="1"/>
    <col min="15" max="15" width="2.28515625" customWidth="1"/>
    <col min="16" max="16" width="8.42578125" bestFit="1" customWidth="1"/>
    <col min="17" max="17" width="2.28515625" customWidth="1"/>
    <col min="18" max="18" width="7.85546875" bestFit="1" customWidth="1"/>
    <col min="19" max="19" width="2.28515625" customWidth="1"/>
    <col min="20" max="20" width="8.7109375" bestFit="1" customWidth="1"/>
  </cols>
  <sheetData>
    <row r="1" spans="1:20" s="4" customFormat="1" ht="15.75" thickBot="1" x14ac:dyDescent="0.3">
      <c r="A1" s="1"/>
      <c r="B1" s="1"/>
      <c r="C1" s="1"/>
      <c r="D1" s="1"/>
      <c r="E1" s="1"/>
      <c r="F1" s="1"/>
      <c r="G1" s="1"/>
      <c r="H1" s="2" t="s">
        <v>0</v>
      </c>
      <c r="I1" s="3"/>
      <c r="J1" s="2" t="s">
        <v>1</v>
      </c>
      <c r="K1" s="3"/>
      <c r="L1" s="2" t="s">
        <v>2</v>
      </c>
      <c r="M1" s="3"/>
      <c r="N1" s="2" t="s">
        <v>3</v>
      </c>
      <c r="O1" s="3"/>
      <c r="P1" s="2" t="s">
        <v>4</v>
      </c>
      <c r="Q1" s="3"/>
      <c r="R1" s="2" t="s">
        <v>5</v>
      </c>
      <c r="S1" s="3"/>
      <c r="T1" s="2" t="s">
        <v>6</v>
      </c>
    </row>
    <row r="2" spans="1:20" ht="15.75" thickTop="1" x14ac:dyDescent="0.25">
      <c r="A2" s="5"/>
      <c r="B2" s="5" t="s">
        <v>7</v>
      </c>
      <c r="C2" s="5"/>
      <c r="D2" s="5"/>
      <c r="E2" s="5"/>
      <c r="F2" s="5"/>
      <c r="G2" s="5"/>
      <c r="H2" s="6"/>
      <c r="I2" s="7"/>
      <c r="J2" s="6"/>
      <c r="K2" s="7"/>
      <c r="L2" s="6"/>
      <c r="M2" s="7"/>
      <c r="N2" s="6"/>
      <c r="O2" s="7"/>
      <c r="P2" s="6"/>
      <c r="Q2" s="7"/>
      <c r="R2" s="6"/>
      <c r="S2" s="7"/>
      <c r="T2" s="6"/>
    </row>
    <row r="3" spans="1:20" x14ac:dyDescent="0.25">
      <c r="A3" s="5"/>
      <c r="B3" s="5"/>
      <c r="C3" s="5"/>
      <c r="D3" s="5" t="s">
        <v>8</v>
      </c>
      <c r="E3" s="5"/>
      <c r="F3" s="5"/>
      <c r="G3" s="5"/>
      <c r="H3" s="6"/>
      <c r="I3" s="7"/>
      <c r="J3" s="6"/>
      <c r="K3" s="7"/>
      <c r="L3" s="6"/>
      <c r="M3" s="7"/>
      <c r="N3" s="6"/>
      <c r="O3" s="7"/>
      <c r="P3" s="6"/>
      <c r="Q3" s="7"/>
      <c r="R3" s="6"/>
      <c r="S3" s="7"/>
      <c r="T3" s="6"/>
    </row>
    <row r="4" spans="1:20" x14ac:dyDescent="0.25">
      <c r="A4" s="5"/>
      <c r="B4" s="5"/>
      <c r="C4" s="5"/>
      <c r="D4" s="5"/>
      <c r="E4" s="5" t="s">
        <v>9</v>
      </c>
      <c r="F4" s="5"/>
      <c r="G4" s="5"/>
      <c r="H4" s="6">
        <v>29904.21</v>
      </c>
      <c r="I4" s="7"/>
      <c r="J4" s="6">
        <v>30139.27</v>
      </c>
      <c r="K4" s="7"/>
      <c r="L4" s="6">
        <v>29432.27</v>
      </c>
      <c r="M4" s="7"/>
      <c r="N4" s="6">
        <v>15581.91</v>
      </c>
      <c r="O4" s="7"/>
      <c r="P4" s="6">
        <v>15581.92</v>
      </c>
      <c r="Q4" s="7"/>
      <c r="R4" s="6">
        <v>15816.67</v>
      </c>
      <c r="S4" s="7"/>
      <c r="T4" s="6">
        <f t="shared" ref="T4:T15" si="0">ROUND(SUM(H4:R4),5)</f>
        <v>136456.25</v>
      </c>
    </row>
    <row r="5" spans="1:20" x14ac:dyDescent="0.25">
      <c r="A5" s="5"/>
      <c r="B5" s="5"/>
      <c r="C5" s="5"/>
      <c r="D5" s="5"/>
      <c r="E5" s="5" t="s">
        <v>10</v>
      </c>
      <c r="F5" s="5"/>
      <c r="G5" s="5"/>
      <c r="H5" s="6">
        <v>46631.47</v>
      </c>
      <c r="I5" s="7"/>
      <c r="J5" s="6">
        <v>46921.63</v>
      </c>
      <c r="K5" s="7"/>
      <c r="L5" s="6">
        <v>44940.38</v>
      </c>
      <c r="M5" s="7"/>
      <c r="N5" s="6">
        <v>18671.79</v>
      </c>
      <c r="O5" s="7"/>
      <c r="P5" s="6">
        <v>19329.310000000001</v>
      </c>
      <c r="Q5" s="7"/>
      <c r="R5" s="6">
        <v>19540.97</v>
      </c>
      <c r="S5" s="7"/>
      <c r="T5" s="6">
        <f t="shared" si="0"/>
        <v>196035.55</v>
      </c>
    </row>
    <row r="6" spans="1:20" x14ac:dyDescent="0.25">
      <c r="A6" s="5"/>
      <c r="B6" s="5"/>
      <c r="C6" s="5"/>
      <c r="D6" s="5"/>
      <c r="E6" s="5" t="s">
        <v>11</v>
      </c>
      <c r="F6" s="5"/>
      <c r="G6" s="5"/>
      <c r="H6" s="6">
        <v>85.95</v>
      </c>
      <c r="I6" s="7"/>
      <c r="J6" s="6">
        <v>86.02</v>
      </c>
      <c r="K6" s="7"/>
      <c r="L6" s="6">
        <v>83.32</v>
      </c>
      <c r="M6" s="7"/>
      <c r="N6" s="6">
        <v>86.17</v>
      </c>
      <c r="O6" s="7"/>
      <c r="P6" s="6">
        <v>83.46</v>
      </c>
      <c r="Q6" s="7"/>
      <c r="R6" s="6">
        <v>86.31</v>
      </c>
      <c r="S6" s="7"/>
      <c r="T6" s="6">
        <f t="shared" si="0"/>
        <v>511.23</v>
      </c>
    </row>
    <row r="7" spans="1:20" x14ac:dyDescent="0.25">
      <c r="A7" s="5"/>
      <c r="B7" s="5"/>
      <c r="C7" s="5"/>
      <c r="D7" s="5"/>
      <c r="E7" s="5" t="s">
        <v>12</v>
      </c>
      <c r="F7" s="5"/>
      <c r="G7" s="5"/>
      <c r="H7" s="6">
        <v>0</v>
      </c>
      <c r="I7" s="7"/>
      <c r="J7" s="6">
        <v>1000</v>
      </c>
      <c r="K7" s="7"/>
      <c r="L7" s="6">
        <v>500</v>
      </c>
      <c r="M7" s="7"/>
      <c r="N7" s="6">
        <v>1000</v>
      </c>
      <c r="O7" s="7"/>
      <c r="P7" s="6">
        <v>0</v>
      </c>
      <c r="Q7" s="7"/>
      <c r="R7" s="6">
        <v>0</v>
      </c>
      <c r="S7" s="7"/>
      <c r="T7" s="6">
        <f t="shared" si="0"/>
        <v>2500</v>
      </c>
    </row>
    <row r="8" spans="1:20" x14ac:dyDescent="0.25">
      <c r="A8" s="5"/>
      <c r="B8" s="5"/>
      <c r="C8" s="5"/>
      <c r="D8" s="5"/>
      <c r="E8" s="5" t="s">
        <v>13</v>
      </c>
      <c r="F8" s="5"/>
      <c r="G8" s="5"/>
      <c r="H8" s="6">
        <v>189601.04</v>
      </c>
      <c r="I8" s="7"/>
      <c r="J8" s="6">
        <v>0</v>
      </c>
      <c r="K8" s="7"/>
      <c r="L8" s="6">
        <v>40526.120000000003</v>
      </c>
      <c r="M8" s="7"/>
      <c r="N8" s="6">
        <v>0</v>
      </c>
      <c r="O8" s="7"/>
      <c r="P8" s="6">
        <v>0</v>
      </c>
      <c r="Q8" s="7"/>
      <c r="R8" s="6">
        <v>0</v>
      </c>
      <c r="S8" s="7"/>
      <c r="T8" s="6">
        <f t="shared" si="0"/>
        <v>230127.16</v>
      </c>
    </row>
    <row r="9" spans="1:20" x14ac:dyDescent="0.25">
      <c r="A9" s="5"/>
      <c r="B9" s="5"/>
      <c r="C9" s="5"/>
      <c r="D9" s="5"/>
      <c r="E9" s="5" t="s">
        <v>14</v>
      </c>
      <c r="F9" s="5"/>
      <c r="G9" s="5"/>
      <c r="H9" s="6">
        <v>0</v>
      </c>
      <c r="I9" s="7"/>
      <c r="J9" s="6">
        <v>0</v>
      </c>
      <c r="K9" s="7"/>
      <c r="L9" s="6">
        <v>0</v>
      </c>
      <c r="M9" s="7"/>
      <c r="N9" s="6">
        <v>21800</v>
      </c>
      <c r="O9" s="7"/>
      <c r="P9" s="6">
        <v>19750</v>
      </c>
      <c r="Q9" s="7"/>
      <c r="R9" s="6">
        <v>0</v>
      </c>
      <c r="S9" s="7"/>
      <c r="T9" s="6">
        <f t="shared" si="0"/>
        <v>41550</v>
      </c>
    </row>
    <row r="10" spans="1:20" x14ac:dyDescent="0.25">
      <c r="A10" s="5"/>
      <c r="B10" s="5"/>
      <c r="C10" s="5"/>
      <c r="D10" s="5"/>
      <c r="E10" s="5" t="s">
        <v>15</v>
      </c>
      <c r="F10" s="5"/>
      <c r="G10" s="5"/>
      <c r="H10" s="6">
        <v>0</v>
      </c>
      <c r="I10" s="7"/>
      <c r="J10" s="6">
        <v>0</v>
      </c>
      <c r="K10" s="7"/>
      <c r="L10" s="6">
        <v>0</v>
      </c>
      <c r="M10" s="7"/>
      <c r="N10" s="6">
        <v>0</v>
      </c>
      <c r="O10" s="7"/>
      <c r="P10" s="6">
        <v>1800</v>
      </c>
      <c r="Q10" s="7"/>
      <c r="R10" s="6">
        <v>0</v>
      </c>
      <c r="S10" s="7"/>
      <c r="T10" s="6">
        <f t="shared" si="0"/>
        <v>1800</v>
      </c>
    </row>
    <row r="11" spans="1:20" x14ac:dyDescent="0.25">
      <c r="A11" s="5"/>
      <c r="B11" s="5"/>
      <c r="C11" s="5"/>
      <c r="D11" s="5"/>
      <c r="E11" s="5" t="s">
        <v>16</v>
      </c>
      <c r="F11" s="5"/>
      <c r="G11" s="5"/>
      <c r="H11" s="6">
        <v>8000</v>
      </c>
      <c r="I11" s="7"/>
      <c r="J11" s="6">
        <v>0</v>
      </c>
      <c r="K11" s="7"/>
      <c r="L11" s="6">
        <v>0</v>
      </c>
      <c r="M11" s="7"/>
      <c r="N11" s="6">
        <v>-8000</v>
      </c>
      <c r="O11" s="7"/>
      <c r="P11" s="6">
        <v>0</v>
      </c>
      <c r="Q11" s="7"/>
      <c r="R11" s="6">
        <v>28000</v>
      </c>
      <c r="S11" s="7"/>
      <c r="T11" s="6">
        <f t="shared" si="0"/>
        <v>28000</v>
      </c>
    </row>
    <row r="12" spans="1:20" x14ac:dyDescent="0.25">
      <c r="A12" s="5"/>
      <c r="B12" s="5"/>
      <c r="C12" s="5"/>
      <c r="D12" s="5"/>
      <c r="E12" s="5" t="s">
        <v>17</v>
      </c>
      <c r="F12" s="5"/>
      <c r="G12" s="5"/>
      <c r="H12" s="6">
        <v>17000</v>
      </c>
      <c r="I12" s="7"/>
      <c r="J12" s="6">
        <v>0</v>
      </c>
      <c r="K12" s="7"/>
      <c r="L12" s="6">
        <v>0</v>
      </c>
      <c r="M12" s="7"/>
      <c r="N12" s="6">
        <v>0</v>
      </c>
      <c r="O12" s="7"/>
      <c r="P12" s="6">
        <v>0</v>
      </c>
      <c r="Q12" s="7"/>
      <c r="R12" s="6">
        <v>0</v>
      </c>
      <c r="S12" s="7"/>
      <c r="T12" s="6">
        <f t="shared" si="0"/>
        <v>17000</v>
      </c>
    </row>
    <row r="13" spans="1:20" ht="15.75" thickBot="1" x14ac:dyDescent="0.3">
      <c r="A13" s="5"/>
      <c r="B13" s="5"/>
      <c r="C13" s="5"/>
      <c r="D13" s="5"/>
      <c r="E13" s="5" t="s">
        <v>18</v>
      </c>
      <c r="F13" s="5"/>
      <c r="G13" s="5"/>
      <c r="H13" s="6">
        <v>2510</v>
      </c>
      <c r="I13" s="7"/>
      <c r="J13" s="6">
        <v>730</v>
      </c>
      <c r="K13" s="7"/>
      <c r="L13" s="6">
        <v>1575</v>
      </c>
      <c r="M13" s="7"/>
      <c r="N13" s="6">
        <v>2940</v>
      </c>
      <c r="O13" s="7"/>
      <c r="P13" s="6">
        <v>4197</v>
      </c>
      <c r="Q13" s="7"/>
      <c r="R13" s="6">
        <v>320</v>
      </c>
      <c r="S13" s="7"/>
      <c r="T13" s="6">
        <f t="shared" si="0"/>
        <v>12272</v>
      </c>
    </row>
    <row r="14" spans="1:20" ht="15.75" thickBot="1" x14ac:dyDescent="0.3">
      <c r="A14" s="5"/>
      <c r="B14" s="5"/>
      <c r="C14" s="5"/>
      <c r="D14" s="5" t="s">
        <v>19</v>
      </c>
      <c r="E14" s="5"/>
      <c r="F14" s="5"/>
      <c r="G14" s="5"/>
      <c r="H14" s="8">
        <f>ROUND(SUM(H3:H13),5)</f>
        <v>293732.67</v>
      </c>
      <c r="I14" s="7"/>
      <c r="J14" s="8">
        <f>ROUND(SUM(J3:J13),5)</f>
        <v>78876.92</v>
      </c>
      <c r="K14" s="7"/>
      <c r="L14" s="8">
        <f>ROUND(SUM(L3:L13),5)</f>
        <v>117057.09</v>
      </c>
      <c r="M14" s="7"/>
      <c r="N14" s="8">
        <f>ROUND(SUM(N3:N13),5)</f>
        <v>52079.87</v>
      </c>
      <c r="O14" s="7"/>
      <c r="P14" s="8">
        <f>ROUND(SUM(P3:P13),5)</f>
        <v>60741.69</v>
      </c>
      <c r="Q14" s="7"/>
      <c r="R14" s="8">
        <f>ROUND(SUM(R3:R13),5)</f>
        <v>63763.95</v>
      </c>
      <c r="S14" s="7"/>
      <c r="T14" s="8">
        <f t="shared" si="0"/>
        <v>666252.18999999994</v>
      </c>
    </row>
    <row r="15" spans="1:20" x14ac:dyDescent="0.25">
      <c r="A15" s="5"/>
      <c r="B15" s="5"/>
      <c r="C15" s="5" t="s">
        <v>20</v>
      </c>
      <c r="D15" s="5"/>
      <c r="E15" s="5"/>
      <c r="F15" s="5"/>
      <c r="G15" s="5"/>
      <c r="H15" s="6">
        <f>H14</f>
        <v>293732.67</v>
      </c>
      <c r="I15" s="7"/>
      <c r="J15" s="6">
        <f>J14</f>
        <v>78876.92</v>
      </c>
      <c r="K15" s="7"/>
      <c r="L15" s="6">
        <f>L14</f>
        <v>117057.09</v>
      </c>
      <c r="M15" s="7"/>
      <c r="N15" s="6">
        <f>N14</f>
        <v>52079.87</v>
      </c>
      <c r="O15" s="7"/>
      <c r="P15" s="6">
        <f>P14</f>
        <v>60741.69</v>
      </c>
      <c r="Q15" s="7"/>
      <c r="R15" s="6">
        <f>R14</f>
        <v>63763.95</v>
      </c>
      <c r="S15" s="7"/>
      <c r="T15" s="6">
        <f t="shared" si="0"/>
        <v>666252.18999999994</v>
      </c>
    </row>
    <row r="16" spans="1:20" x14ac:dyDescent="0.25">
      <c r="A16" s="5"/>
      <c r="B16" s="5"/>
      <c r="C16" s="5"/>
      <c r="D16" s="5" t="s">
        <v>21</v>
      </c>
      <c r="E16" s="5"/>
      <c r="F16" s="5"/>
      <c r="G16" s="5"/>
      <c r="H16" s="6"/>
      <c r="I16" s="7"/>
      <c r="J16" s="6"/>
      <c r="K16" s="7"/>
      <c r="L16" s="6"/>
      <c r="M16" s="7"/>
      <c r="N16" s="6"/>
      <c r="O16" s="7"/>
      <c r="P16" s="6"/>
      <c r="Q16" s="7"/>
      <c r="R16" s="6"/>
      <c r="S16" s="7"/>
      <c r="T16" s="6"/>
    </row>
    <row r="17" spans="1:20" x14ac:dyDescent="0.25">
      <c r="A17" s="5"/>
      <c r="B17" s="5"/>
      <c r="C17" s="5"/>
      <c r="D17" s="5"/>
      <c r="E17" s="5" t="s">
        <v>22</v>
      </c>
      <c r="F17" s="5"/>
      <c r="G17" s="5"/>
      <c r="H17" s="6"/>
      <c r="I17" s="7"/>
      <c r="J17" s="6"/>
      <c r="K17" s="7"/>
      <c r="L17" s="6"/>
      <c r="M17" s="7"/>
      <c r="N17" s="6"/>
      <c r="O17" s="7"/>
      <c r="P17" s="6"/>
      <c r="Q17" s="7"/>
      <c r="R17" s="6"/>
      <c r="S17" s="7"/>
      <c r="T17" s="6"/>
    </row>
    <row r="18" spans="1:20" ht="15.75" thickBot="1" x14ac:dyDescent="0.3">
      <c r="A18" s="5"/>
      <c r="B18" s="5"/>
      <c r="C18" s="5"/>
      <c r="D18" s="5"/>
      <c r="E18" s="5"/>
      <c r="F18" s="5" t="s">
        <v>23</v>
      </c>
      <c r="G18" s="5"/>
      <c r="H18" s="9">
        <v>29904.52</v>
      </c>
      <c r="I18" s="7"/>
      <c r="J18" s="9">
        <v>30138.959999999999</v>
      </c>
      <c r="K18" s="7"/>
      <c r="L18" s="9">
        <v>29432.27</v>
      </c>
      <c r="M18" s="7"/>
      <c r="N18" s="9">
        <v>15581.91</v>
      </c>
      <c r="O18" s="7"/>
      <c r="P18" s="9">
        <v>15581.91</v>
      </c>
      <c r="Q18" s="7"/>
      <c r="R18" s="9">
        <v>15581.91</v>
      </c>
      <c r="S18" s="7"/>
      <c r="T18" s="9">
        <f>ROUND(SUM(H18:R18),5)</f>
        <v>136221.48000000001</v>
      </c>
    </row>
    <row r="19" spans="1:20" x14ac:dyDescent="0.25">
      <c r="A19" s="5"/>
      <c r="B19" s="5"/>
      <c r="C19" s="5"/>
      <c r="D19" s="5"/>
      <c r="E19" s="5" t="s">
        <v>24</v>
      </c>
      <c r="F19" s="5"/>
      <c r="G19" s="5"/>
      <c r="H19" s="6">
        <f>ROUND(SUM(H17:H18),5)</f>
        <v>29904.52</v>
      </c>
      <c r="I19" s="7"/>
      <c r="J19" s="6">
        <f>ROUND(SUM(J17:J18),5)</f>
        <v>30138.959999999999</v>
      </c>
      <c r="K19" s="7"/>
      <c r="L19" s="6">
        <f>ROUND(SUM(L17:L18),5)</f>
        <v>29432.27</v>
      </c>
      <c r="M19" s="7"/>
      <c r="N19" s="6">
        <f>ROUND(SUM(N17:N18),5)</f>
        <v>15581.91</v>
      </c>
      <c r="O19" s="7"/>
      <c r="P19" s="6">
        <f>ROUND(SUM(P17:P18),5)</f>
        <v>15581.91</v>
      </c>
      <c r="Q19" s="7"/>
      <c r="R19" s="6">
        <f>ROUND(SUM(R17:R18),5)</f>
        <v>15581.91</v>
      </c>
      <c r="S19" s="7"/>
      <c r="T19" s="6">
        <f>ROUND(SUM(H19:R19),5)</f>
        <v>136221.48000000001</v>
      </c>
    </row>
    <row r="20" spans="1:20" x14ac:dyDescent="0.25">
      <c r="A20" s="5"/>
      <c r="B20" s="5"/>
      <c r="C20" s="5"/>
      <c r="D20" s="5"/>
      <c r="E20" s="5" t="s">
        <v>25</v>
      </c>
      <c r="F20" s="5"/>
      <c r="G20" s="5"/>
      <c r="H20" s="6"/>
      <c r="I20" s="7"/>
      <c r="J20" s="6"/>
      <c r="K20" s="7"/>
      <c r="L20" s="6"/>
      <c r="M20" s="7"/>
      <c r="N20" s="6"/>
      <c r="O20" s="7"/>
      <c r="P20" s="6"/>
      <c r="Q20" s="7"/>
      <c r="R20" s="6"/>
      <c r="S20" s="7"/>
      <c r="T20" s="6"/>
    </row>
    <row r="21" spans="1:20" x14ac:dyDescent="0.25">
      <c r="A21" s="5"/>
      <c r="B21" s="5"/>
      <c r="C21" s="5"/>
      <c r="D21" s="5"/>
      <c r="E21" s="5"/>
      <c r="F21" s="5" t="s">
        <v>26</v>
      </c>
      <c r="G21" s="5"/>
      <c r="H21" s="6">
        <v>12500</v>
      </c>
      <c r="I21" s="7"/>
      <c r="J21" s="6">
        <v>12500</v>
      </c>
      <c r="K21" s="7"/>
      <c r="L21" s="6">
        <v>12500</v>
      </c>
      <c r="M21" s="7"/>
      <c r="N21" s="6">
        <v>12500</v>
      </c>
      <c r="O21" s="7"/>
      <c r="P21" s="6">
        <v>12500</v>
      </c>
      <c r="Q21" s="7"/>
      <c r="R21" s="6">
        <v>20079.849999999999</v>
      </c>
      <c r="S21" s="7"/>
      <c r="T21" s="6">
        <f t="shared" ref="T21:T27" si="1">ROUND(SUM(H21:R21),5)</f>
        <v>82579.850000000006</v>
      </c>
    </row>
    <row r="22" spans="1:20" x14ac:dyDescent="0.25">
      <c r="A22" s="5"/>
      <c r="B22" s="5"/>
      <c r="C22" s="5"/>
      <c r="D22" s="5"/>
      <c r="E22" s="5"/>
      <c r="F22" s="5" t="s">
        <v>27</v>
      </c>
      <c r="G22" s="5"/>
      <c r="H22" s="6">
        <v>5849.66</v>
      </c>
      <c r="I22" s="7"/>
      <c r="J22" s="6">
        <v>5849.66</v>
      </c>
      <c r="K22" s="7"/>
      <c r="L22" s="6">
        <v>5849.66</v>
      </c>
      <c r="M22" s="7"/>
      <c r="N22" s="6">
        <v>5849.66</v>
      </c>
      <c r="O22" s="7"/>
      <c r="P22" s="6">
        <v>5849.66</v>
      </c>
      <c r="Q22" s="7"/>
      <c r="R22" s="6">
        <v>9098.17</v>
      </c>
      <c r="S22" s="7"/>
      <c r="T22" s="6">
        <f t="shared" si="1"/>
        <v>38346.47</v>
      </c>
    </row>
    <row r="23" spans="1:20" x14ac:dyDescent="0.25">
      <c r="A23" s="5"/>
      <c r="B23" s="5"/>
      <c r="C23" s="5"/>
      <c r="D23" s="5"/>
      <c r="E23" s="5"/>
      <c r="F23" s="5" t="s">
        <v>28</v>
      </c>
      <c r="G23" s="5"/>
      <c r="H23" s="6">
        <v>454.16</v>
      </c>
      <c r="I23" s="7"/>
      <c r="J23" s="6">
        <v>454.16</v>
      </c>
      <c r="K23" s="7"/>
      <c r="L23" s="6">
        <v>454.16</v>
      </c>
      <c r="M23" s="7"/>
      <c r="N23" s="6">
        <v>454.16</v>
      </c>
      <c r="O23" s="7"/>
      <c r="P23" s="6">
        <v>454.16</v>
      </c>
      <c r="Q23" s="7"/>
      <c r="R23" s="6">
        <v>454.16</v>
      </c>
      <c r="S23" s="7"/>
      <c r="T23" s="6">
        <f t="shared" si="1"/>
        <v>2724.96</v>
      </c>
    </row>
    <row r="24" spans="1:20" x14ac:dyDescent="0.25">
      <c r="A24" s="5"/>
      <c r="B24" s="5"/>
      <c r="C24" s="5"/>
      <c r="D24" s="5"/>
      <c r="E24" s="5"/>
      <c r="F24" s="5" t="s">
        <v>29</v>
      </c>
      <c r="G24" s="5"/>
      <c r="H24" s="6">
        <v>3102.08</v>
      </c>
      <c r="I24" s="7"/>
      <c r="J24" s="6">
        <v>2460.29</v>
      </c>
      <c r="K24" s="7"/>
      <c r="L24" s="6">
        <v>706.37</v>
      </c>
      <c r="M24" s="7"/>
      <c r="N24" s="6">
        <v>1050</v>
      </c>
      <c r="O24" s="7"/>
      <c r="P24" s="6">
        <v>2337.5</v>
      </c>
      <c r="Q24" s="7"/>
      <c r="R24" s="6">
        <v>1562.5</v>
      </c>
      <c r="S24" s="7"/>
      <c r="T24" s="6">
        <f t="shared" si="1"/>
        <v>11218.74</v>
      </c>
    </row>
    <row r="25" spans="1:20" x14ac:dyDescent="0.25">
      <c r="A25" s="5"/>
      <c r="B25" s="5"/>
      <c r="C25" s="5"/>
      <c r="D25" s="5"/>
      <c r="E25" s="5"/>
      <c r="F25" s="5" t="s">
        <v>30</v>
      </c>
      <c r="G25" s="5"/>
      <c r="H25" s="6">
        <v>641.6</v>
      </c>
      <c r="I25" s="7"/>
      <c r="J25" s="6">
        <v>645.48</v>
      </c>
      <c r="K25" s="7"/>
      <c r="L25" s="6">
        <v>597.98</v>
      </c>
      <c r="M25" s="7"/>
      <c r="N25" s="6">
        <v>550.48</v>
      </c>
      <c r="O25" s="7"/>
      <c r="P25" s="6">
        <v>550.48</v>
      </c>
      <c r="Q25" s="7"/>
      <c r="R25" s="6">
        <v>550.48</v>
      </c>
      <c r="S25" s="7"/>
      <c r="T25" s="6">
        <f t="shared" si="1"/>
        <v>3536.5</v>
      </c>
    </row>
    <row r="26" spans="1:20" ht="15.75" thickBot="1" x14ac:dyDescent="0.3">
      <c r="A26" s="5"/>
      <c r="B26" s="5"/>
      <c r="C26" s="5"/>
      <c r="D26" s="5"/>
      <c r="E26" s="5"/>
      <c r="F26" s="5" t="s">
        <v>31</v>
      </c>
      <c r="G26" s="5"/>
      <c r="H26" s="9">
        <v>1656.11</v>
      </c>
      <c r="I26" s="7"/>
      <c r="J26" s="9">
        <v>1646.01</v>
      </c>
      <c r="K26" s="7"/>
      <c r="L26" s="9">
        <v>1524.87</v>
      </c>
      <c r="M26" s="7"/>
      <c r="N26" s="9">
        <v>1403.75</v>
      </c>
      <c r="O26" s="7"/>
      <c r="P26" s="9">
        <v>1595.96</v>
      </c>
      <c r="Q26" s="7"/>
      <c r="R26" s="9">
        <v>2361.1999999999998</v>
      </c>
      <c r="S26" s="7"/>
      <c r="T26" s="9">
        <f t="shared" si="1"/>
        <v>10187.9</v>
      </c>
    </row>
    <row r="27" spans="1:20" x14ac:dyDescent="0.25">
      <c r="A27" s="5"/>
      <c r="B27" s="5"/>
      <c r="C27" s="5"/>
      <c r="D27" s="5"/>
      <c r="E27" s="5" t="s">
        <v>32</v>
      </c>
      <c r="F27" s="5"/>
      <c r="G27" s="5"/>
      <c r="H27" s="6">
        <f>ROUND(SUM(H20:H26),5)</f>
        <v>24203.61</v>
      </c>
      <c r="I27" s="7"/>
      <c r="J27" s="6">
        <f>ROUND(SUM(J20:J26),5)</f>
        <v>23555.599999999999</v>
      </c>
      <c r="K27" s="7"/>
      <c r="L27" s="6">
        <f>ROUND(SUM(L20:L26),5)</f>
        <v>21633.040000000001</v>
      </c>
      <c r="M27" s="7"/>
      <c r="N27" s="6">
        <f>ROUND(SUM(N20:N26),5)</f>
        <v>21808.05</v>
      </c>
      <c r="O27" s="7"/>
      <c r="P27" s="6">
        <f>ROUND(SUM(P20:P26),5)</f>
        <v>23287.759999999998</v>
      </c>
      <c r="Q27" s="7"/>
      <c r="R27" s="6">
        <f>ROUND(SUM(R20:R26),5)</f>
        <v>34106.36</v>
      </c>
      <c r="S27" s="7"/>
      <c r="T27" s="6">
        <f t="shared" si="1"/>
        <v>148594.42000000001</v>
      </c>
    </row>
    <row r="28" spans="1:20" x14ac:dyDescent="0.25">
      <c r="A28" s="5"/>
      <c r="B28" s="5"/>
      <c r="C28" s="5"/>
      <c r="D28" s="5"/>
      <c r="E28" s="5" t="s">
        <v>33</v>
      </c>
      <c r="F28" s="5"/>
      <c r="G28" s="5"/>
      <c r="H28" s="6"/>
      <c r="I28" s="7"/>
      <c r="J28" s="6"/>
      <c r="K28" s="7"/>
      <c r="L28" s="6"/>
      <c r="M28" s="7"/>
      <c r="N28" s="6"/>
      <c r="O28" s="7"/>
      <c r="P28" s="6"/>
      <c r="Q28" s="7"/>
      <c r="R28" s="6"/>
      <c r="S28" s="7"/>
      <c r="T28" s="6"/>
    </row>
    <row r="29" spans="1:20" x14ac:dyDescent="0.25">
      <c r="A29" s="5"/>
      <c r="B29" s="5"/>
      <c r="C29" s="5"/>
      <c r="D29" s="5"/>
      <c r="E29" s="5"/>
      <c r="F29" s="5" t="s">
        <v>34</v>
      </c>
      <c r="G29" s="5"/>
      <c r="H29" s="6">
        <v>32</v>
      </c>
      <c r="I29" s="7"/>
      <c r="J29" s="6">
        <v>300</v>
      </c>
      <c r="K29" s="7"/>
      <c r="L29" s="6">
        <v>401.01</v>
      </c>
      <c r="M29" s="7"/>
      <c r="N29" s="6">
        <v>0</v>
      </c>
      <c r="O29" s="7"/>
      <c r="P29" s="6">
        <v>0</v>
      </c>
      <c r="Q29" s="7"/>
      <c r="R29" s="6">
        <v>229.83</v>
      </c>
      <c r="S29" s="7"/>
      <c r="T29" s="6">
        <f t="shared" ref="T29:T42" si="2">ROUND(SUM(H29:R29),5)</f>
        <v>962.84</v>
      </c>
    </row>
    <row r="30" spans="1:20" x14ac:dyDescent="0.25">
      <c r="A30" s="5"/>
      <c r="B30" s="5"/>
      <c r="C30" s="5"/>
      <c r="D30" s="5"/>
      <c r="E30" s="5"/>
      <c r="F30" s="5" t="s">
        <v>35</v>
      </c>
      <c r="G30" s="5"/>
      <c r="H30" s="6">
        <v>325.35000000000002</v>
      </c>
      <c r="I30" s="7"/>
      <c r="J30" s="6">
        <v>133.78</v>
      </c>
      <c r="K30" s="7"/>
      <c r="L30" s="6">
        <v>133.78</v>
      </c>
      <c r="M30" s="7"/>
      <c r="N30" s="6">
        <v>133.78</v>
      </c>
      <c r="O30" s="7"/>
      <c r="P30" s="6">
        <v>1241.78</v>
      </c>
      <c r="Q30" s="7"/>
      <c r="R30" s="6">
        <v>133.78</v>
      </c>
      <c r="S30" s="7"/>
      <c r="T30" s="6">
        <f t="shared" si="2"/>
        <v>2102.25</v>
      </c>
    </row>
    <row r="31" spans="1:20" x14ac:dyDescent="0.25">
      <c r="A31" s="5"/>
      <c r="B31" s="5"/>
      <c r="C31" s="5"/>
      <c r="D31" s="5"/>
      <c r="E31" s="5"/>
      <c r="F31" s="5" t="s">
        <v>36</v>
      </c>
      <c r="G31" s="5"/>
      <c r="H31" s="6">
        <v>0</v>
      </c>
      <c r="I31" s="7"/>
      <c r="J31" s="6">
        <v>0</v>
      </c>
      <c r="K31" s="7"/>
      <c r="L31" s="6">
        <v>0</v>
      </c>
      <c r="M31" s="7"/>
      <c r="N31" s="6">
        <v>0</v>
      </c>
      <c r="O31" s="7"/>
      <c r="P31" s="6">
        <v>183.98</v>
      </c>
      <c r="Q31" s="7"/>
      <c r="R31" s="6">
        <v>0</v>
      </c>
      <c r="S31" s="7"/>
      <c r="T31" s="6">
        <f t="shared" si="2"/>
        <v>183.98</v>
      </c>
    </row>
    <row r="32" spans="1:20" x14ac:dyDescent="0.25">
      <c r="A32" s="5"/>
      <c r="B32" s="5"/>
      <c r="C32" s="5"/>
      <c r="D32" s="5"/>
      <c r="E32" s="5"/>
      <c r="F32" s="5" t="s">
        <v>37</v>
      </c>
      <c r="G32" s="5"/>
      <c r="H32" s="6">
        <v>556.59</v>
      </c>
      <c r="I32" s="7"/>
      <c r="J32" s="6">
        <v>426.02</v>
      </c>
      <c r="K32" s="7"/>
      <c r="L32" s="6">
        <v>462.76</v>
      </c>
      <c r="M32" s="7"/>
      <c r="N32" s="6">
        <v>454.78</v>
      </c>
      <c r="O32" s="7"/>
      <c r="P32" s="6">
        <v>119.71</v>
      </c>
      <c r="Q32" s="7"/>
      <c r="R32" s="6">
        <v>227.39</v>
      </c>
      <c r="S32" s="7"/>
      <c r="T32" s="6">
        <f t="shared" si="2"/>
        <v>2247.25</v>
      </c>
    </row>
    <row r="33" spans="1:20" x14ac:dyDescent="0.25">
      <c r="A33" s="5"/>
      <c r="B33" s="5"/>
      <c r="C33" s="5"/>
      <c r="D33" s="5"/>
      <c r="E33" s="5"/>
      <c r="F33" s="5" t="s">
        <v>38</v>
      </c>
      <c r="G33" s="5"/>
      <c r="H33" s="6">
        <v>0</v>
      </c>
      <c r="I33" s="7"/>
      <c r="J33" s="6">
        <v>0</v>
      </c>
      <c r="K33" s="7"/>
      <c r="L33" s="6">
        <v>9.75</v>
      </c>
      <c r="M33" s="7"/>
      <c r="N33" s="6">
        <v>0</v>
      </c>
      <c r="O33" s="7"/>
      <c r="P33" s="6">
        <v>0</v>
      </c>
      <c r="Q33" s="7"/>
      <c r="R33" s="6">
        <v>0</v>
      </c>
      <c r="S33" s="7"/>
      <c r="T33" s="6">
        <f t="shared" si="2"/>
        <v>9.75</v>
      </c>
    </row>
    <row r="34" spans="1:20" x14ac:dyDescent="0.25">
      <c r="A34" s="5"/>
      <c r="B34" s="5"/>
      <c r="C34" s="5"/>
      <c r="D34" s="5"/>
      <c r="E34" s="5"/>
      <c r="F34" s="5" t="s">
        <v>39</v>
      </c>
      <c r="G34" s="5"/>
      <c r="H34" s="6">
        <v>257.52</v>
      </c>
      <c r="I34" s="7"/>
      <c r="J34" s="6">
        <v>0</v>
      </c>
      <c r="K34" s="7"/>
      <c r="L34" s="6">
        <v>59.22</v>
      </c>
      <c r="M34" s="7"/>
      <c r="N34" s="6">
        <v>168.48</v>
      </c>
      <c r="O34" s="7"/>
      <c r="P34" s="6">
        <v>49.22</v>
      </c>
      <c r="Q34" s="7"/>
      <c r="R34" s="6">
        <v>0</v>
      </c>
      <c r="S34" s="7"/>
      <c r="T34" s="6">
        <f t="shared" si="2"/>
        <v>534.44000000000005</v>
      </c>
    </row>
    <row r="35" spans="1:20" x14ac:dyDescent="0.25">
      <c r="A35" s="5"/>
      <c r="B35" s="5"/>
      <c r="C35" s="5"/>
      <c r="D35" s="5"/>
      <c r="E35" s="5"/>
      <c r="F35" s="5" t="s">
        <v>40</v>
      </c>
      <c r="G35" s="5"/>
      <c r="H35" s="6">
        <v>1781.4</v>
      </c>
      <c r="I35" s="7"/>
      <c r="J35" s="6">
        <v>1781.4</v>
      </c>
      <c r="K35" s="7"/>
      <c r="L35" s="6">
        <v>1781.4</v>
      </c>
      <c r="M35" s="7"/>
      <c r="N35" s="6">
        <v>1781.4</v>
      </c>
      <c r="O35" s="7"/>
      <c r="P35" s="6">
        <v>1781.4</v>
      </c>
      <c r="Q35" s="7"/>
      <c r="R35" s="6">
        <v>1781.4</v>
      </c>
      <c r="S35" s="7"/>
      <c r="T35" s="6">
        <f t="shared" si="2"/>
        <v>10688.4</v>
      </c>
    </row>
    <row r="36" spans="1:20" x14ac:dyDescent="0.25">
      <c r="A36" s="5"/>
      <c r="B36" s="5"/>
      <c r="C36" s="5"/>
      <c r="D36" s="5"/>
      <c r="E36" s="5"/>
      <c r="F36" s="5" t="s">
        <v>41</v>
      </c>
      <c r="G36" s="5"/>
      <c r="H36" s="6">
        <v>618.84</v>
      </c>
      <c r="I36" s="7"/>
      <c r="J36" s="6">
        <v>0</v>
      </c>
      <c r="K36" s="7"/>
      <c r="L36" s="6">
        <v>309.48</v>
      </c>
      <c r="M36" s="7"/>
      <c r="N36" s="6">
        <v>309.77</v>
      </c>
      <c r="O36" s="7"/>
      <c r="P36" s="6">
        <v>681.07</v>
      </c>
      <c r="Q36" s="7"/>
      <c r="R36" s="6">
        <v>337.14</v>
      </c>
      <c r="S36" s="7"/>
      <c r="T36" s="6">
        <f t="shared" si="2"/>
        <v>2256.3000000000002</v>
      </c>
    </row>
    <row r="37" spans="1:20" x14ac:dyDescent="0.25">
      <c r="A37" s="5"/>
      <c r="B37" s="5"/>
      <c r="C37" s="5"/>
      <c r="D37" s="5"/>
      <c r="E37" s="5"/>
      <c r="F37" s="5" t="s">
        <v>42</v>
      </c>
      <c r="G37" s="5"/>
      <c r="H37" s="6">
        <v>2025.84</v>
      </c>
      <c r="I37" s="7"/>
      <c r="J37" s="6">
        <v>1307.75</v>
      </c>
      <c r="K37" s="7"/>
      <c r="L37" s="6">
        <v>1113.75</v>
      </c>
      <c r="M37" s="7"/>
      <c r="N37" s="6">
        <v>1113.75</v>
      </c>
      <c r="O37" s="7"/>
      <c r="P37" s="6">
        <v>317.75</v>
      </c>
      <c r="Q37" s="7"/>
      <c r="R37" s="6">
        <v>32</v>
      </c>
      <c r="S37" s="7"/>
      <c r="T37" s="6">
        <f t="shared" si="2"/>
        <v>5910.84</v>
      </c>
    </row>
    <row r="38" spans="1:20" x14ac:dyDescent="0.25">
      <c r="A38" s="5"/>
      <c r="B38" s="5"/>
      <c r="C38" s="5"/>
      <c r="D38" s="5"/>
      <c r="E38" s="5"/>
      <c r="F38" s="5" t="s">
        <v>43</v>
      </c>
      <c r="G38" s="5"/>
      <c r="H38" s="6">
        <v>3139.95</v>
      </c>
      <c r="I38" s="7"/>
      <c r="J38" s="6">
        <v>243.87</v>
      </c>
      <c r="K38" s="7"/>
      <c r="L38" s="6">
        <v>0</v>
      </c>
      <c r="M38" s="7"/>
      <c r="N38" s="6">
        <v>1113.31</v>
      </c>
      <c r="O38" s="7"/>
      <c r="P38" s="6">
        <v>624.03</v>
      </c>
      <c r="Q38" s="7"/>
      <c r="R38" s="6">
        <v>130.22999999999999</v>
      </c>
      <c r="S38" s="7"/>
      <c r="T38" s="6">
        <f t="shared" si="2"/>
        <v>5251.39</v>
      </c>
    </row>
    <row r="39" spans="1:20" x14ac:dyDescent="0.25">
      <c r="A39" s="5"/>
      <c r="B39" s="5"/>
      <c r="C39" s="5"/>
      <c r="D39" s="5"/>
      <c r="E39" s="5"/>
      <c r="F39" s="5" t="s">
        <v>44</v>
      </c>
      <c r="G39" s="5"/>
      <c r="H39" s="6">
        <v>0</v>
      </c>
      <c r="I39" s="7"/>
      <c r="J39" s="6">
        <v>0</v>
      </c>
      <c r="K39" s="7"/>
      <c r="L39" s="6">
        <v>270.89999999999998</v>
      </c>
      <c r="M39" s="7"/>
      <c r="N39" s="6">
        <v>45</v>
      </c>
      <c r="O39" s="7"/>
      <c r="P39" s="6">
        <v>650</v>
      </c>
      <c r="Q39" s="7"/>
      <c r="R39" s="6">
        <v>0</v>
      </c>
      <c r="S39" s="7"/>
      <c r="T39" s="6">
        <f t="shared" si="2"/>
        <v>965.9</v>
      </c>
    </row>
    <row r="40" spans="1:20" x14ac:dyDescent="0.25">
      <c r="A40" s="5"/>
      <c r="B40" s="5"/>
      <c r="C40" s="5"/>
      <c r="D40" s="5"/>
      <c r="E40" s="5"/>
      <c r="F40" s="5" t="s">
        <v>45</v>
      </c>
      <c r="G40" s="5"/>
      <c r="H40" s="6">
        <v>0</v>
      </c>
      <c r="I40" s="7"/>
      <c r="J40" s="6">
        <v>1595.05</v>
      </c>
      <c r="K40" s="7"/>
      <c r="L40" s="6">
        <v>20</v>
      </c>
      <c r="M40" s="7"/>
      <c r="N40" s="6">
        <v>20</v>
      </c>
      <c r="O40" s="7"/>
      <c r="P40" s="6">
        <v>368.76</v>
      </c>
      <c r="Q40" s="7"/>
      <c r="R40" s="6">
        <v>2208.84</v>
      </c>
      <c r="S40" s="7"/>
      <c r="T40" s="6">
        <f t="shared" si="2"/>
        <v>4212.6499999999996</v>
      </c>
    </row>
    <row r="41" spans="1:20" ht="15.75" thickBot="1" x14ac:dyDescent="0.3">
      <c r="A41" s="5"/>
      <c r="B41" s="5"/>
      <c r="C41" s="5"/>
      <c r="D41" s="5"/>
      <c r="E41" s="5"/>
      <c r="F41" s="5" t="s">
        <v>46</v>
      </c>
      <c r="G41" s="5"/>
      <c r="H41" s="9">
        <v>0</v>
      </c>
      <c r="I41" s="7"/>
      <c r="J41" s="9">
        <v>0</v>
      </c>
      <c r="K41" s="7"/>
      <c r="L41" s="9">
        <v>0</v>
      </c>
      <c r="M41" s="7"/>
      <c r="N41" s="9">
        <v>0</v>
      </c>
      <c r="O41" s="7"/>
      <c r="P41" s="9">
        <v>0</v>
      </c>
      <c r="Q41" s="7"/>
      <c r="R41" s="9">
        <v>6576</v>
      </c>
      <c r="S41" s="7"/>
      <c r="T41" s="9">
        <f t="shared" si="2"/>
        <v>6576</v>
      </c>
    </row>
    <row r="42" spans="1:20" x14ac:dyDescent="0.25">
      <c r="A42" s="5"/>
      <c r="B42" s="5"/>
      <c r="C42" s="5"/>
      <c r="D42" s="5"/>
      <c r="E42" s="5" t="s">
        <v>47</v>
      </c>
      <c r="F42" s="5"/>
      <c r="G42" s="5"/>
      <c r="H42" s="6">
        <f>ROUND(SUM(H28:H41),5)</f>
        <v>8737.49</v>
      </c>
      <c r="I42" s="7"/>
      <c r="J42" s="6">
        <f>ROUND(SUM(J28:J41),5)</f>
        <v>5787.87</v>
      </c>
      <c r="K42" s="7"/>
      <c r="L42" s="6">
        <f>ROUND(SUM(L28:L41),5)</f>
        <v>4562.05</v>
      </c>
      <c r="M42" s="7"/>
      <c r="N42" s="6">
        <f>ROUND(SUM(N28:N41),5)</f>
        <v>5140.2700000000004</v>
      </c>
      <c r="O42" s="7"/>
      <c r="P42" s="6">
        <f>ROUND(SUM(P28:P41),5)</f>
        <v>6017.7</v>
      </c>
      <c r="Q42" s="7"/>
      <c r="R42" s="6">
        <f>ROUND(SUM(R28:R41),5)</f>
        <v>11656.61</v>
      </c>
      <c r="S42" s="7"/>
      <c r="T42" s="6">
        <f t="shared" si="2"/>
        <v>41901.99</v>
      </c>
    </row>
    <row r="43" spans="1:20" x14ac:dyDescent="0.25">
      <c r="A43" s="5"/>
      <c r="B43" s="5"/>
      <c r="C43" s="5"/>
      <c r="D43" s="5"/>
      <c r="E43" s="5" t="s">
        <v>48</v>
      </c>
      <c r="F43" s="5"/>
      <c r="G43" s="5"/>
      <c r="H43" s="6"/>
      <c r="I43" s="7"/>
      <c r="J43" s="6"/>
      <c r="K43" s="7"/>
      <c r="L43" s="6"/>
      <c r="M43" s="7"/>
      <c r="N43" s="6"/>
      <c r="O43" s="7"/>
      <c r="P43" s="6"/>
      <c r="Q43" s="7"/>
      <c r="R43" s="6"/>
      <c r="S43" s="7"/>
      <c r="T43" s="6"/>
    </row>
    <row r="44" spans="1:20" x14ac:dyDescent="0.25">
      <c r="A44" s="5"/>
      <c r="B44" s="5"/>
      <c r="C44" s="5"/>
      <c r="D44" s="5"/>
      <c r="E44" s="5"/>
      <c r="F44" s="5" t="s">
        <v>49</v>
      </c>
      <c r="G44" s="5"/>
      <c r="H44" s="6">
        <v>58280.52</v>
      </c>
      <c r="I44" s="7"/>
      <c r="J44" s="6">
        <v>47741.5</v>
      </c>
      <c r="K44" s="7"/>
      <c r="L44" s="6">
        <v>1300</v>
      </c>
      <c r="M44" s="7"/>
      <c r="N44" s="6">
        <v>440.3</v>
      </c>
      <c r="O44" s="7"/>
      <c r="P44" s="6">
        <v>0</v>
      </c>
      <c r="Q44" s="7"/>
      <c r="R44" s="6">
        <v>0</v>
      </c>
      <c r="S44" s="7"/>
      <c r="T44" s="6">
        <f>ROUND(SUM(H44:R44),5)</f>
        <v>107762.32</v>
      </c>
    </row>
    <row r="45" spans="1:20" x14ac:dyDescent="0.25">
      <c r="A45" s="5"/>
      <c r="B45" s="5"/>
      <c r="C45" s="5"/>
      <c r="D45" s="5"/>
      <c r="E45" s="5"/>
      <c r="F45" s="5" t="s">
        <v>50</v>
      </c>
      <c r="G45" s="5"/>
      <c r="H45" s="6">
        <v>7</v>
      </c>
      <c r="I45" s="7"/>
      <c r="J45" s="6">
        <v>0</v>
      </c>
      <c r="K45" s="7"/>
      <c r="L45" s="6">
        <v>87.46</v>
      </c>
      <c r="M45" s="7"/>
      <c r="N45" s="6">
        <v>0</v>
      </c>
      <c r="O45" s="7"/>
      <c r="P45" s="6">
        <v>178.16</v>
      </c>
      <c r="Q45" s="7"/>
      <c r="R45" s="6">
        <v>0</v>
      </c>
      <c r="S45" s="7"/>
      <c r="T45" s="6">
        <f>ROUND(SUM(H45:R45),5)</f>
        <v>272.62</v>
      </c>
    </row>
    <row r="46" spans="1:20" x14ac:dyDescent="0.25">
      <c r="A46" s="5"/>
      <c r="B46" s="5"/>
      <c r="C46" s="5"/>
      <c r="D46" s="5"/>
      <c r="E46" s="5"/>
      <c r="F46" s="5" t="s">
        <v>51</v>
      </c>
      <c r="G46" s="5"/>
      <c r="H46" s="6"/>
      <c r="I46" s="7"/>
      <c r="J46" s="6"/>
      <c r="K46" s="7"/>
      <c r="L46" s="6"/>
      <c r="M46" s="7"/>
      <c r="N46" s="6"/>
      <c r="O46" s="7"/>
      <c r="P46" s="6"/>
      <c r="Q46" s="7"/>
      <c r="R46" s="6"/>
      <c r="S46" s="7"/>
      <c r="T46" s="6"/>
    </row>
    <row r="47" spans="1:20" x14ac:dyDescent="0.25">
      <c r="A47" s="5"/>
      <c r="B47" s="5"/>
      <c r="C47" s="5"/>
      <c r="D47" s="5"/>
      <c r="E47" s="5"/>
      <c r="F47" s="5"/>
      <c r="G47" s="5" t="s">
        <v>52</v>
      </c>
      <c r="H47" s="6">
        <v>0</v>
      </c>
      <c r="I47" s="7"/>
      <c r="J47" s="6">
        <v>0</v>
      </c>
      <c r="K47" s="7"/>
      <c r="L47" s="6">
        <v>0</v>
      </c>
      <c r="M47" s="7"/>
      <c r="N47" s="6">
        <v>0</v>
      </c>
      <c r="O47" s="7"/>
      <c r="P47" s="6">
        <v>1178.76</v>
      </c>
      <c r="Q47" s="7"/>
      <c r="R47" s="6">
        <v>0</v>
      </c>
      <c r="S47" s="7"/>
      <c r="T47" s="6">
        <f t="shared" ref="T47:T65" si="3">ROUND(SUM(H47:R47),5)</f>
        <v>1178.76</v>
      </c>
    </row>
    <row r="48" spans="1:20" ht="15.75" thickBot="1" x14ac:dyDescent="0.3">
      <c r="A48" s="5"/>
      <c r="B48" s="5"/>
      <c r="C48" s="5"/>
      <c r="D48" s="5"/>
      <c r="E48" s="5"/>
      <c r="F48" s="5"/>
      <c r="G48" s="5" t="s">
        <v>53</v>
      </c>
      <c r="H48" s="9">
        <v>0</v>
      </c>
      <c r="I48" s="7"/>
      <c r="J48" s="9">
        <v>0</v>
      </c>
      <c r="K48" s="7"/>
      <c r="L48" s="9">
        <v>0</v>
      </c>
      <c r="M48" s="7"/>
      <c r="N48" s="9">
        <v>63.46</v>
      </c>
      <c r="O48" s="7"/>
      <c r="P48" s="9">
        <v>0</v>
      </c>
      <c r="Q48" s="7"/>
      <c r="R48" s="9">
        <v>0</v>
      </c>
      <c r="S48" s="7"/>
      <c r="T48" s="9">
        <f t="shared" si="3"/>
        <v>63.46</v>
      </c>
    </row>
    <row r="49" spans="1:20" x14ac:dyDescent="0.25">
      <c r="A49" s="5"/>
      <c r="B49" s="5"/>
      <c r="C49" s="5"/>
      <c r="D49" s="5"/>
      <c r="E49" s="5"/>
      <c r="F49" s="5" t="s">
        <v>54</v>
      </c>
      <c r="G49" s="5"/>
      <c r="H49" s="6">
        <f>ROUND(SUM(H46:H48),5)</f>
        <v>0</v>
      </c>
      <c r="I49" s="7"/>
      <c r="J49" s="6">
        <f>ROUND(SUM(J46:J48),5)</f>
        <v>0</v>
      </c>
      <c r="K49" s="7"/>
      <c r="L49" s="6">
        <f>ROUND(SUM(L46:L48),5)</f>
        <v>0</v>
      </c>
      <c r="M49" s="7"/>
      <c r="N49" s="6">
        <f>ROUND(SUM(N46:N48),5)</f>
        <v>63.46</v>
      </c>
      <c r="O49" s="7"/>
      <c r="P49" s="6">
        <f>ROUND(SUM(P46:P48),5)</f>
        <v>1178.76</v>
      </c>
      <c r="Q49" s="7"/>
      <c r="R49" s="6">
        <f>ROUND(SUM(R46:R48),5)</f>
        <v>0</v>
      </c>
      <c r="S49" s="7"/>
      <c r="T49" s="6">
        <f t="shared" si="3"/>
        <v>1242.22</v>
      </c>
    </row>
    <row r="50" spans="1:20" x14ac:dyDescent="0.25">
      <c r="A50" s="5"/>
      <c r="B50" s="5"/>
      <c r="C50" s="5"/>
      <c r="D50" s="5"/>
      <c r="E50" s="5"/>
      <c r="F50" s="5" t="s">
        <v>55</v>
      </c>
      <c r="G50" s="5"/>
      <c r="H50" s="6">
        <v>294.42</v>
      </c>
      <c r="I50" s="7"/>
      <c r="J50" s="6">
        <v>0</v>
      </c>
      <c r="K50" s="7"/>
      <c r="L50" s="6">
        <v>27.84</v>
      </c>
      <c r="M50" s="7"/>
      <c r="N50" s="6">
        <v>5236.8500000000004</v>
      </c>
      <c r="O50" s="7"/>
      <c r="P50" s="6">
        <v>148.58000000000001</v>
      </c>
      <c r="Q50" s="7"/>
      <c r="R50" s="6">
        <v>43.11</v>
      </c>
      <c r="S50" s="7"/>
      <c r="T50" s="6">
        <f t="shared" si="3"/>
        <v>5750.8</v>
      </c>
    </row>
    <row r="51" spans="1:20" x14ac:dyDescent="0.25">
      <c r="A51" s="5"/>
      <c r="B51" s="5"/>
      <c r="C51" s="5"/>
      <c r="D51" s="5"/>
      <c r="E51" s="5"/>
      <c r="F51" s="5" t="s">
        <v>56</v>
      </c>
      <c r="G51" s="5"/>
      <c r="H51" s="6">
        <v>700</v>
      </c>
      <c r="I51" s="7"/>
      <c r="J51" s="6">
        <v>0</v>
      </c>
      <c r="K51" s="7"/>
      <c r="L51" s="6">
        <v>0</v>
      </c>
      <c r="M51" s="7"/>
      <c r="N51" s="6">
        <v>0</v>
      </c>
      <c r="O51" s="7"/>
      <c r="P51" s="6">
        <v>0</v>
      </c>
      <c r="Q51" s="7"/>
      <c r="R51" s="6">
        <v>0</v>
      </c>
      <c r="S51" s="7"/>
      <c r="T51" s="6">
        <f t="shared" si="3"/>
        <v>700</v>
      </c>
    </row>
    <row r="52" spans="1:20" x14ac:dyDescent="0.25">
      <c r="A52" s="5"/>
      <c r="B52" s="5"/>
      <c r="C52" s="5"/>
      <c r="D52" s="5"/>
      <c r="E52" s="5"/>
      <c r="F52" s="5" t="s">
        <v>57</v>
      </c>
      <c r="G52" s="5"/>
      <c r="H52" s="6">
        <v>1556.84</v>
      </c>
      <c r="I52" s="7"/>
      <c r="J52" s="6">
        <v>2206.81</v>
      </c>
      <c r="K52" s="7"/>
      <c r="L52" s="6">
        <v>0</v>
      </c>
      <c r="M52" s="7"/>
      <c r="N52" s="6">
        <v>5262.13</v>
      </c>
      <c r="O52" s="7"/>
      <c r="P52" s="6">
        <v>1031.3900000000001</v>
      </c>
      <c r="Q52" s="7"/>
      <c r="R52" s="6">
        <v>782.65</v>
      </c>
      <c r="S52" s="7"/>
      <c r="T52" s="6">
        <f t="shared" si="3"/>
        <v>10839.82</v>
      </c>
    </row>
    <row r="53" spans="1:20" x14ac:dyDescent="0.25">
      <c r="A53" s="5"/>
      <c r="B53" s="5"/>
      <c r="C53" s="5"/>
      <c r="D53" s="5"/>
      <c r="E53" s="5"/>
      <c r="F53" s="5" t="s">
        <v>58</v>
      </c>
      <c r="G53" s="5"/>
      <c r="H53" s="6">
        <v>4000</v>
      </c>
      <c r="I53" s="7"/>
      <c r="J53" s="6">
        <v>4000</v>
      </c>
      <c r="K53" s="7"/>
      <c r="L53" s="6">
        <v>4000</v>
      </c>
      <c r="M53" s="7"/>
      <c r="N53" s="6">
        <v>4073</v>
      </c>
      <c r="O53" s="7"/>
      <c r="P53" s="6">
        <v>4000</v>
      </c>
      <c r="Q53" s="7"/>
      <c r="R53" s="6">
        <v>4000</v>
      </c>
      <c r="S53" s="7"/>
      <c r="T53" s="6">
        <f t="shared" si="3"/>
        <v>24073</v>
      </c>
    </row>
    <row r="54" spans="1:20" x14ac:dyDescent="0.25">
      <c r="A54" s="5"/>
      <c r="B54" s="5"/>
      <c r="C54" s="5"/>
      <c r="D54" s="5"/>
      <c r="E54" s="5"/>
      <c r="F54" s="5" t="s">
        <v>59</v>
      </c>
      <c r="G54" s="5"/>
      <c r="H54" s="6">
        <v>2000</v>
      </c>
      <c r="I54" s="7"/>
      <c r="J54" s="6">
        <v>1000</v>
      </c>
      <c r="K54" s="7"/>
      <c r="L54" s="6">
        <v>6311.44</v>
      </c>
      <c r="M54" s="7"/>
      <c r="N54" s="6">
        <v>242.75</v>
      </c>
      <c r="O54" s="7"/>
      <c r="P54" s="6">
        <v>0</v>
      </c>
      <c r="Q54" s="7"/>
      <c r="R54" s="6">
        <v>0</v>
      </c>
      <c r="S54" s="7"/>
      <c r="T54" s="6">
        <f t="shared" si="3"/>
        <v>9554.19</v>
      </c>
    </row>
    <row r="55" spans="1:20" x14ac:dyDescent="0.25">
      <c r="A55" s="5"/>
      <c r="B55" s="5"/>
      <c r="C55" s="5"/>
      <c r="D55" s="5"/>
      <c r="E55" s="5"/>
      <c r="F55" s="5" t="s">
        <v>60</v>
      </c>
      <c r="G55" s="5"/>
      <c r="H55" s="6">
        <v>0</v>
      </c>
      <c r="I55" s="7"/>
      <c r="J55" s="6">
        <v>0</v>
      </c>
      <c r="K55" s="7"/>
      <c r="L55" s="6">
        <v>577.5</v>
      </c>
      <c r="M55" s="7"/>
      <c r="N55" s="6">
        <v>9149.5400000000009</v>
      </c>
      <c r="O55" s="7"/>
      <c r="P55" s="6">
        <v>484.47</v>
      </c>
      <c r="Q55" s="7"/>
      <c r="R55" s="6">
        <v>0</v>
      </c>
      <c r="S55" s="7"/>
      <c r="T55" s="6">
        <f t="shared" si="3"/>
        <v>10211.51</v>
      </c>
    </row>
    <row r="56" spans="1:20" x14ac:dyDescent="0.25">
      <c r="A56" s="5"/>
      <c r="B56" s="5"/>
      <c r="C56" s="5"/>
      <c r="D56" s="5"/>
      <c r="E56" s="5"/>
      <c r="F56" s="5" t="s">
        <v>61</v>
      </c>
      <c r="G56" s="5"/>
      <c r="H56" s="6">
        <v>0</v>
      </c>
      <c r="I56" s="7"/>
      <c r="J56" s="6">
        <v>0</v>
      </c>
      <c r="K56" s="7"/>
      <c r="L56" s="6">
        <v>865</v>
      </c>
      <c r="M56" s="7"/>
      <c r="N56" s="6">
        <v>4375.12</v>
      </c>
      <c r="O56" s="7"/>
      <c r="P56" s="6">
        <v>0</v>
      </c>
      <c r="Q56" s="7"/>
      <c r="R56" s="6">
        <v>0</v>
      </c>
      <c r="S56" s="7"/>
      <c r="T56" s="6">
        <f t="shared" si="3"/>
        <v>5240.12</v>
      </c>
    </row>
    <row r="57" spans="1:20" x14ac:dyDescent="0.25">
      <c r="A57" s="5"/>
      <c r="B57" s="5"/>
      <c r="C57" s="5"/>
      <c r="D57" s="5"/>
      <c r="E57" s="5"/>
      <c r="F57" s="5" t="s">
        <v>62</v>
      </c>
      <c r="G57" s="5"/>
      <c r="H57" s="6">
        <v>0</v>
      </c>
      <c r="I57" s="7"/>
      <c r="J57" s="6">
        <v>0</v>
      </c>
      <c r="K57" s="7"/>
      <c r="L57" s="6">
        <v>0</v>
      </c>
      <c r="M57" s="7"/>
      <c r="N57" s="6">
        <v>0</v>
      </c>
      <c r="O57" s="7"/>
      <c r="P57" s="6">
        <v>826.36</v>
      </c>
      <c r="Q57" s="7"/>
      <c r="R57" s="6">
        <v>25.19</v>
      </c>
      <c r="S57" s="7"/>
      <c r="T57" s="6">
        <f t="shared" si="3"/>
        <v>851.55</v>
      </c>
    </row>
    <row r="58" spans="1:20" x14ac:dyDescent="0.25">
      <c r="A58" s="5"/>
      <c r="B58" s="5"/>
      <c r="C58" s="5"/>
      <c r="D58" s="5"/>
      <c r="E58" s="5"/>
      <c r="F58" s="5" t="s">
        <v>63</v>
      </c>
      <c r="G58" s="5"/>
      <c r="H58" s="6">
        <v>0</v>
      </c>
      <c r="I58" s="7"/>
      <c r="J58" s="6">
        <v>0</v>
      </c>
      <c r="K58" s="7"/>
      <c r="L58" s="6">
        <v>0</v>
      </c>
      <c r="M58" s="7"/>
      <c r="N58" s="6">
        <v>2157.8200000000002</v>
      </c>
      <c r="O58" s="7"/>
      <c r="P58" s="6">
        <v>4967.32</v>
      </c>
      <c r="Q58" s="7"/>
      <c r="R58" s="6">
        <v>0</v>
      </c>
      <c r="S58" s="7"/>
      <c r="T58" s="6">
        <f t="shared" si="3"/>
        <v>7125.14</v>
      </c>
    </row>
    <row r="59" spans="1:20" x14ac:dyDescent="0.25">
      <c r="A59" s="5"/>
      <c r="B59" s="5"/>
      <c r="C59" s="5"/>
      <c r="D59" s="5"/>
      <c r="E59" s="5"/>
      <c r="F59" s="5" t="s">
        <v>64</v>
      </c>
      <c r="G59" s="5"/>
      <c r="H59" s="6">
        <v>0</v>
      </c>
      <c r="I59" s="7"/>
      <c r="J59" s="6">
        <v>0</v>
      </c>
      <c r="K59" s="7"/>
      <c r="L59" s="6">
        <v>0</v>
      </c>
      <c r="M59" s="7"/>
      <c r="N59" s="6">
        <v>0</v>
      </c>
      <c r="O59" s="7"/>
      <c r="P59" s="6">
        <v>17387.47</v>
      </c>
      <c r="Q59" s="7"/>
      <c r="R59" s="6">
        <v>2184.85</v>
      </c>
      <c r="S59" s="7"/>
      <c r="T59" s="6">
        <f t="shared" si="3"/>
        <v>19572.32</v>
      </c>
    </row>
    <row r="60" spans="1:20" x14ac:dyDescent="0.25">
      <c r="A60" s="5"/>
      <c r="B60" s="5"/>
      <c r="C60" s="5"/>
      <c r="D60" s="5"/>
      <c r="E60" s="5"/>
      <c r="F60" s="5" t="s">
        <v>65</v>
      </c>
      <c r="G60" s="5"/>
      <c r="H60" s="6">
        <v>0</v>
      </c>
      <c r="I60" s="7"/>
      <c r="J60" s="6">
        <v>0</v>
      </c>
      <c r="K60" s="7"/>
      <c r="L60" s="6">
        <v>300</v>
      </c>
      <c r="M60" s="7"/>
      <c r="N60" s="6">
        <v>95.23</v>
      </c>
      <c r="O60" s="7"/>
      <c r="P60" s="6">
        <v>0</v>
      </c>
      <c r="Q60" s="7"/>
      <c r="R60" s="6">
        <v>0</v>
      </c>
      <c r="S60" s="7"/>
      <c r="T60" s="6">
        <f t="shared" si="3"/>
        <v>395.23</v>
      </c>
    </row>
    <row r="61" spans="1:20" ht="15.75" thickBot="1" x14ac:dyDescent="0.3">
      <c r="A61" s="5"/>
      <c r="B61" s="5"/>
      <c r="C61" s="5"/>
      <c r="D61" s="5"/>
      <c r="E61" s="5"/>
      <c r="F61" s="5" t="s">
        <v>66</v>
      </c>
      <c r="G61" s="5"/>
      <c r="H61" s="6">
        <v>6940.5</v>
      </c>
      <c r="I61" s="7"/>
      <c r="J61" s="6">
        <v>0</v>
      </c>
      <c r="K61" s="7"/>
      <c r="L61" s="6">
        <v>0</v>
      </c>
      <c r="M61" s="7"/>
      <c r="N61" s="6">
        <v>700</v>
      </c>
      <c r="O61" s="7"/>
      <c r="P61" s="6">
        <v>775</v>
      </c>
      <c r="Q61" s="7"/>
      <c r="R61" s="6">
        <v>0</v>
      </c>
      <c r="S61" s="7"/>
      <c r="T61" s="6">
        <f t="shared" si="3"/>
        <v>8415.5</v>
      </c>
    </row>
    <row r="62" spans="1:20" ht="15.75" thickBot="1" x14ac:dyDescent="0.3">
      <c r="A62" s="5"/>
      <c r="B62" s="5"/>
      <c r="C62" s="5"/>
      <c r="D62" s="5"/>
      <c r="E62" s="5" t="s">
        <v>67</v>
      </c>
      <c r="F62" s="5"/>
      <c r="G62" s="5"/>
      <c r="H62" s="10">
        <f>ROUND(SUM(H43:H45)+SUM(H49:H61),5)</f>
        <v>73779.28</v>
      </c>
      <c r="I62" s="7"/>
      <c r="J62" s="10">
        <f>ROUND(SUM(J43:J45)+SUM(J49:J61),5)</f>
        <v>54948.31</v>
      </c>
      <c r="K62" s="7"/>
      <c r="L62" s="10">
        <f>ROUND(SUM(L43:L45)+SUM(L49:L61),5)</f>
        <v>13469.24</v>
      </c>
      <c r="M62" s="7"/>
      <c r="N62" s="10">
        <f>ROUND(SUM(N43:N45)+SUM(N49:N61),5)</f>
        <v>31796.2</v>
      </c>
      <c r="O62" s="7"/>
      <c r="P62" s="10">
        <f>ROUND(SUM(P43:P45)+SUM(P49:P61),5)</f>
        <v>30977.51</v>
      </c>
      <c r="Q62" s="7"/>
      <c r="R62" s="10">
        <f>ROUND(SUM(R43:R45)+SUM(R49:R61),5)</f>
        <v>7035.8</v>
      </c>
      <c r="S62" s="7"/>
      <c r="T62" s="10">
        <f t="shared" si="3"/>
        <v>212006.34</v>
      </c>
    </row>
    <row r="63" spans="1:20" ht="15.75" thickBot="1" x14ac:dyDescent="0.3">
      <c r="A63" s="5"/>
      <c r="B63" s="5"/>
      <c r="C63" s="5"/>
      <c r="D63" s="5" t="s">
        <v>68</v>
      </c>
      <c r="E63" s="5"/>
      <c r="F63" s="5"/>
      <c r="G63" s="5"/>
      <c r="H63" s="10">
        <f>ROUND(H16+H19+H27+H42+H62,5)</f>
        <v>136624.9</v>
      </c>
      <c r="I63" s="7"/>
      <c r="J63" s="10">
        <f>ROUND(J16+J19+J27+J42+J62,5)</f>
        <v>114430.74</v>
      </c>
      <c r="K63" s="7"/>
      <c r="L63" s="10">
        <f>ROUND(L16+L19+L27+L42+L62,5)</f>
        <v>69096.600000000006</v>
      </c>
      <c r="M63" s="7"/>
      <c r="N63" s="10">
        <f>ROUND(N16+N19+N27+N42+N62,5)</f>
        <v>74326.429999999993</v>
      </c>
      <c r="O63" s="7"/>
      <c r="P63" s="10">
        <f>ROUND(P16+P19+P27+P42+P62,5)</f>
        <v>75864.88</v>
      </c>
      <c r="Q63" s="7"/>
      <c r="R63" s="10">
        <f>ROUND(R16+R19+R27+R42+R62,5)</f>
        <v>68380.679999999993</v>
      </c>
      <c r="S63" s="7"/>
      <c r="T63" s="10">
        <f t="shared" si="3"/>
        <v>538724.23</v>
      </c>
    </row>
    <row r="64" spans="1:20" ht="15.75" thickBot="1" x14ac:dyDescent="0.3">
      <c r="A64" s="5"/>
      <c r="B64" s="5" t="s">
        <v>69</v>
      </c>
      <c r="C64" s="5"/>
      <c r="D64" s="5"/>
      <c r="E64" s="5"/>
      <c r="F64" s="5"/>
      <c r="G64" s="5"/>
      <c r="H64" s="10">
        <f>ROUND(H2+H15-H63,5)</f>
        <v>157107.76999999999</v>
      </c>
      <c r="I64" s="7"/>
      <c r="J64" s="10">
        <f>ROUND(J2+J15-J63,5)</f>
        <v>-35553.82</v>
      </c>
      <c r="K64" s="7"/>
      <c r="L64" s="10">
        <f>ROUND(L2+L15-L63,5)</f>
        <v>47960.49</v>
      </c>
      <c r="M64" s="7"/>
      <c r="N64" s="10">
        <f>ROUND(N2+N15-N63,5)</f>
        <v>-22246.560000000001</v>
      </c>
      <c r="O64" s="7"/>
      <c r="P64" s="10">
        <f>ROUND(P2+P15-P63,5)</f>
        <v>-15123.19</v>
      </c>
      <c r="Q64" s="7"/>
      <c r="R64" s="10">
        <f>ROUND(R2+R15-R63,5)</f>
        <v>-4616.7299999999996</v>
      </c>
      <c r="S64" s="7"/>
      <c r="T64" s="10">
        <f t="shared" si="3"/>
        <v>127527.96</v>
      </c>
    </row>
    <row r="65" spans="1:20" s="12" customFormat="1" ht="12" thickBot="1" x14ac:dyDescent="0.25">
      <c r="A65" s="5" t="s">
        <v>70</v>
      </c>
      <c r="B65" s="5"/>
      <c r="C65" s="5"/>
      <c r="D65" s="5"/>
      <c r="E65" s="5"/>
      <c r="F65" s="5"/>
      <c r="G65" s="5"/>
      <c r="H65" s="11">
        <f>H64</f>
        <v>157107.76999999999</v>
      </c>
      <c r="I65" s="5"/>
      <c r="J65" s="11">
        <f>J64</f>
        <v>-35553.82</v>
      </c>
      <c r="K65" s="5"/>
      <c r="L65" s="11">
        <f>L64</f>
        <v>47960.49</v>
      </c>
      <c r="M65" s="5"/>
      <c r="N65" s="11">
        <f>N64</f>
        <v>-22246.560000000001</v>
      </c>
      <c r="O65" s="5"/>
      <c r="P65" s="11">
        <f>P64</f>
        <v>-15123.19</v>
      </c>
      <c r="Q65" s="5"/>
      <c r="R65" s="11">
        <f>R64</f>
        <v>-4616.7299999999996</v>
      </c>
      <c r="S65" s="5"/>
      <c r="T65" s="11">
        <f t="shared" si="3"/>
        <v>127527.96</v>
      </c>
    </row>
    <row r="66" spans="1:20" ht="15.75" thickTop="1" x14ac:dyDescent="0.25"/>
  </sheetData>
  <pageMargins left="0.7" right="0.7" top="0.75" bottom="0.75" header="0.1" footer="0.3"/>
  <pageSetup orientation="portrait" r:id="rId1"/>
  <headerFooter>
    <oddHeader>&amp;L&amp;"Arial,Bold"&amp;8 8:32 AM
&amp;"Arial,Bold"&amp;8 01/14/25
&amp;"Arial,Bold"&amp;8 Accrual Basis&amp;C&amp;"Arial,Bold"&amp;12 AMERICAN COUNCIL OF ENGINEERING COMPANIES OF LOUISIANA, INC
&amp;"Arial,Bold"&amp;14 Profit &amp;&amp; Loss
&amp;"Arial,Bold"&amp;10 July through December 2024</oddHeader>
    <oddFooter>&amp;R&amp;"Arial,Bold"&amp;8 Page &amp;P of &amp;N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FILTER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4</xdr:col>
                <xdr:colOff>114300</xdr:colOff>
                <xdr:row>1</xdr:row>
                <xdr:rowOff>28575</xdr:rowOff>
              </to>
            </anchor>
          </controlPr>
        </control>
      </mc:Choice>
      <mc:Fallback>
        <control shapeId="1025" r:id="rId4" name="FILTER"/>
      </mc:Fallback>
    </mc:AlternateContent>
    <mc:AlternateContent xmlns:mc="http://schemas.openxmlformats.org/markup-compatibility/2006">
      <mc:Choice Requires="x14">
        <control shapeId="1026" r:id="rId6" name="HEADER">
          <controlPr defaultSize="0" autoLine="0" r:id="rId7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4</xdr:col>
                <xdr:colOff>114300</xdr:colOff>
                <xdr:row>1</xdr:row>
                <xdr:rowOff>28575</xdr:rowOff>
              </to>
            </anchor>
          </controlPr>
        </control>
      </mc:Choice>
      <mc:Fallback>
        <control shapeId="1026" r:id="rId6" name="HEAD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1BCC6-BED5-4F77-BBF1-E211F2F8A182}">
  <dimension ref="A1:F39"/>
  <sheetViews>
    <sheetView tabSelected="1" workbookViewId="0">
      <selection activeCell="G14" sqref="G14"/>
    </sheetView>
  </sheetViews>
  <sheetFormatPr defaultRowHeight="15" x14ac:dyDescent="0.25"/>
  <sheetData>
    <row r="1" spans="1:6" ht="15.75" thickBot="1" x14ac:dyDescent="0.3">
      <c r="A1" s="5" t="s">
        <v>85</v>
      </c>
      <c r="B1" s="5"/>
      <c r="C1" s="5"/>
      <c r="D1" s="5"/>
      <c r="E1" s="5"/>
      <c r="F1" s="2" t="s">
        <v>71</v>
      </c>
    </row>
    <row r="2" spans="1:6" ht="15.75" thickTop="1" x14ac:dyDescent="0.25">
      <c r="A2" s="5"/>
      <c r="B2" s="5" t="s">
        <v>86</v>
      </c>
      <c r="C2" s="5"/>
      <c r="D2" s="5"/>
      <c r="E2" s="5"/>
      <c r="F2" s="6"/>
    </row>
    <row r="3" spans="1:6" x14ac:dyDescent="0.25">
      <c r="A3" s="5"/>
      <c r="B3" s="5"/>
      <c r="C3" s="5" t="s">
        <v>87</v>
      </c>
      <c r="D3" s="5"/>
      <c r="E3" s="5"/>
      <c r="F3" s="6"/>
    </row>
    <row r="4" spans="1:6" x14ac:dyDescent="0.25">
      <c r="A4" s="5"/>
      <c r="B4" s="5"/>
      <c r="C4" s="5"/>
      <c r="D4" s="5" t="s">
        <v>88</v>
      </c>
      <c r="E4" s="5"/>
      <c r="F4" s="6">
        <v>223846.45</v>
      </c>
    </row>
    <row r="5" spans="1:6" ht="15.75" thickBot="1" x14ac:dyDescent="0.3">
      <c r="A5" s="5"/>
      <c r="B5" s="5"/>
      <c r="C5" s="5"/>
      <c r="D5" s="5" t="s">
        <v>89</v>
      </c>
      <c r="E5" s="5"/>
      <c r="F5" s="9">
        <v>101710.1</v>
      </c>
    </row>
    <row r="6" spans="1:6" x14ac:dyDescent="0.25">
      <c r="A6" s="5"/>
      <c r="B6" s="5"/>
      <c r="C6" s="5" t="s">
        <v>90</v>
      </c>
      <c r="D6" s="5"/>
      <c r="E6" s="5"/>
      <c r="F6" s="6">
        <f>ROUND(SUM(F4:F5),5)</f>
        <v>325556.55</v>
      </c>
    </row>
    <row r="7" spans="1:6" x14ac:dyDescent="0.25">
      <c r="A7" s="5"/>
      <c r="B7" s="5"/>
      <c r="C7" s="5" t="s">
        <v>91</v>
      </c>
      <c r="D7" s="5"/>
      <c r="E7" s="5"/>
      <c r="F7" s="6"/>
    </row>
    <row r="8" spans="1:6" ht="15.75" thickBot="1" x14ac:dyDescent="0.3">
      <c r="A8" s="5"/>
      <c r="B8" s="5"/>
      <c r="C8" s="5"/>
      <c r="D8" s="5" t="s">
        <v>72</v>
      </c>
      <c r="E8" s="5"/>
      <c r="F8" s="9">
        <v>1982</v>
      </c>
    </row>
    <row r="9" spans="1:6" x14ac:dyDescent="0.25">
      <c r="A9" s="5"/>
      <c r="B9" s="5"/>
      <c r="C9" s="5" t="s">
        <v>92</v>
      </c>
      <c r="D9" s="5"/>
      <c r="E9" s="5"/>
      <c r="F9" s="6">
        <f>ROUND(SUM(F7:F8),5)</f>
        <v>1982</v>
      </c>
    </row>
    <row r="10" spans="1:6" x14ac:dyDescent="0.25">
      <c r="A10" s="5"/>
      <c r="B10" s="5"/>
      <c r="C10" s="5" t="s">
        <v>93</v>
      </c>
      <c r="D10" s="5"/>
      <c r="E10" s="5"/>
      <c r="F10" s="6"/>
    </row>
    <row r="11" spans="1:6" ht="15.75" thickBot="1" x14ac:dyDescent="0.3">
      <c r="A11" s="5"/>
      <c r="B11" s="5"/>
      <c r="C11" s="5"/>
      <c r="D11" s="5" t="s">
        <v>73</v>
      </c>
      <c r="E11" s="5"/>
      <c r="F11" s="6">
        <v>31843.08</v>
      </c>
    </row>
    <row r="12" spans="1:6" ht="15.75" thickBot="1" x14ac:dyDescent="0.3">
      <c r="A12" s="5"/>
      <c r="B12" s="5"/>
      <c r="C12" s="5" t="s">
        <v>94</v>
      </c>
      <c r="D12" s="5"/>
      <c r="E12" s="5"/>
      <c r="F12" s="8">
        <f>ROUND(SUM(F10:F11),5)</f>
        <v>31843.08</v>
      </c>
    </row>
    <row r="13" spans="1:6" x14ac:dyDescent="0.25">
      <c r="A13" s="5"/>
      <c r="B13" s="5" t="s">
        <v>95</v>
      </c>
      <c r="C13" s="5"/>
      <c r="D13" s="5"/>
      <c r="E13" s="5"/>
      <c r="F13" s="6">
        <f>ROUND(F3+F6+F9+F12,5)</f>
        <v>359381.63</v>
      </c>
    </row>
    <row r="14" spans="1:6" x14ac:dyDescent="0.25">
      <c r="A14" s="5"/>
      <c r="B14" s="5" t="s">
        <v>96</v>
      </c>
      <c r="C14" s="5"/>
      <c r="D14" s="5"/>
      <c r="E14" s="5"/>
      <c r="F14" s="6"/>
    </row>
    <row r="15" spans="1:6" x14ac:dyDescent="0.25">
      <c r="A15" s="5"/>
      <c r="B15" s="5"/>
      <c r="C15" s="5" t="s">
        <v>74</v>
      </c>
      <c r="D15" s="5"/>
      <c r="E15" s="5"/>
      <c r="F15" s="6">
        <v>30476.81</v>
      </c>
    </row>
    <row r="16" spans="1:6" ht="15.75" thickBot="1" x14ac:dyDescent="0.3">
      <c r="A16" s="5"/>
      <c r="B16" s="5"/>
      <c r="C16" s="5" t="s">
        <v>75</v>
      </c>
      <c r="D16" s="5"/>
      <c r="E16" s="5"/>
      <c r="F16" s="6">
        <v>-29497.78</v>
      </c>
    </row>
    <row r="17" spans="1:6" ht="15.75" thickBot="1" x14ac:dyDescent="0.3">
      <c r="A17" s="5"/>
      <c r="B17" s="5" t="s">
        <v>97</v>
      </c>
      <c r="C17" s="5"/>
      <c r="D17" s="5"/>
      <c r="E17" s="5"/>
      <c r="F17" s="10">
        <f>ROUND(SUM(F14:F16),5)</f>
        <v>979.03</v>
      </c>
    </row>
    <row r="18" spans="1:6" ht="15.75" thickBot="1" x14ac:dyDescent="0.3">
      <c r="A18" s="5" t="s">
        <v>98</v>
      </c>
      <c r="B18" s="5"/>
      <c r="C18" s="5"/>
      <c r="D18" s="5"/>
      <c r="E18" s="5"/>
      <c r="F18" s="11">
        <f>ROUND(F2+F13+F17,5)</f>
        <v>360360.66</v>
      </c>
    </row>
    <row r="19" spans="1:6" ht="15.75" thickTop="1" x14ac:dyDescent="0.25">
      <c r="A19" s="5" t="s">
        <v>99</v>
      </c>
      <c r="B19" s="5"/>
      <c r="C19" s="5"/>
      <c r="D19" s="5"/>
      <c r="E19" s="5"/>
      <c r="F19" s="6"/>
    </row>
    <row r="20" spans="1:6" x14ac:dyDescent="0.25">
      <c r="A20" s="5"/>
      <c r="B20" s="5" t="s">
        <v>100</v>
      </c>
      <c r="C20" s="5"/>
      <c r="D20" s="5"/>
      <c r="E20" s="5"/>
      <c r="F20" s="6"/>
    </row>
    <row r="21" spans="1:6" x14ac:dyDescent="0.25">
      <c r="A21" s="5"/>
      <c r="B21" s="5"/>
      <c r="C21" s="5" t="s">
        <v>101</v>
      </c>
      <c r="D21" s="5"/>
      <c r="E21" s="5"/>
      <c r="F21" s="6"/>
    </row>
    <row r="22" spans="1:6" x14ac:dyDescent="0.25">
      <c r="A22" s="5"/>
      <c r="B22" s="5"/>
      <c r="C22" s="5"/>
      <c r="D22" s="5" t="s">
        <v>102</v>
      </c>
      <c r="E22" s="5"/>
      <c r="F22" s="6"/>
    </row>
    <row r="23" spans="1:6" x14ac:dyDescent="0.25">
      <c r="A23" s="5"/>
      <c r="B23" s="5"/>
      <c r="C23" s="5"/>
      <c r="D23" s="5"/>
      <c r="E23" s="5" t="s">
        <v>76</v>
      </c>
      <c r="F23" s="6">
        <v>141633.39000000001</v>
      </c>
    </row>
    <row r="24" spans="1:6" x14ac:dyDescent="0.25">
      <c r="A24" s="5"/>
      <c r="B24" s="5"/>
      <c r="C24" s="5"/>
      <c r="D24" s="5"/>
      <c r="E24" s="5" t="s">
        <v>77</v>
      </c>
      <c r="F24" s="6">
        <v>3436.76</v>
      </c>
    </row>
    <row r="25" spans="1:6" x14ac:dyDescent="0.25">
      <c r="A25" s="5"/>
      <c r="B25" s="5"/>
      <c r="C25" s="5"/>
      <c r="D25" s="5"/>
      <c r="E25" s="5" t="s">
        <v>78</v>
      </c>
      <c r="F25" s="6">
        <v>1682</v>
      </c>
    </row>
    <row r="26" spans="1:6" x14ac:dyDescent="0.25">
      <c r="A26" s="5"/>
      <c r="B26" s="5"/>
      <c r="C26" s="5"/>
      <c r="D26" s="5"/>
      <c r="E26" s="5" t="s">
        <v>79</v>
      </c>
      <c r="F26" s="6">
        <v>759.31</v>
      </c>
    </row>
    <row r="27" spans="1:6" x14ac:dyDescent="0.25">
      <c r="A27" s="5"/>
      <c r="B27" s="5"/>
      <c r="C27" s="5"/>
      <c r="D27" s="5"/>
      <c r="E27" s="5" t="s">
        <v>80</v>
      </c>
      <c r="F27" s="6">
        <v>1231.73</v>
      </c>
    </row>
    <row r="28" spans="1:6" x14ac:dyDescent="0.25">
      <c r="A28" s="5"/>
      <c r="B28" s="5"/>
      <c r="C28" s="5"/>
      <c r="D28" s="5"/>
      <c r="E28" s="5" t="s">
        <v>81</v>
      </c>
      <c r="F28" s="6">
        <v>687.5</v>
      </c>
    </row>
    <row r="29" spans="1:6" x14ac:dyDescent="0.25">
      <c r="A29" s="5"/>
      <c r="B29" s="5"/>
      <c r="C29" s="5"/>
      <c r="D29" s="5"/>
      <c r="E29" s="5" t="s">
        <v>82</v>
      </c>
      <c r="F29" s="6">
        <v>10349.280000000001</v>
      </c>
    </row>
    <row r="30" spans="1:6" ht="15.75" thickBot="1" x14ac:dyDescent="0.3">
      <c r="A30" s="5"/>
      <c r="B30" s="5"/>
      <c r="C30" s="5"/>
      <c r="D30" s="5"/>
      <c r="E30" s="5" t="s">
        <v>83</v>
      </c>
      <c r="F30" s="6">
        <v>3362.28</v>
      </c>
    </row>
    <row r="31" spans="1:6" ht="15.75" thickBot="1" x14ac:dyDescent="0.3">
      <c r="A31" s="5"/>
      <c r="B31" s="5"/>
      <c r="C31" s="5"/>
      <c r="D31" s="5" t="s">
        <v>103</v>
      </c>
      <c r="E31" s="5"/>
      <c r="F31" s="10">
        <f>ROUND(SUM(F22:F30),5)</f>
        <v>163142.25</v>
      </c>
    </row>
    <row r="32" spans="1:6" ht="15.75" thickBot="1" x14ac:dyDescent="0.3">
      <c r="A32" s="5"/>
      <c r="B32" s="5"/>
      <c r="C32" s="5" t="s">
        <v>104</v>
      </c>
      <c r="D32" s="5"/>
      <c r="E32" s="5"/>
      <c r="F32" s="8">
        <f>ROUND(F21+F31,5)</f>
        <v>163142.25</v>
      </c>
    </row>
    <row r="33" spans="1:6" x14ac:dyDescent="0.25">
      <c r="A33" s="5"/>
      <c r="B33" s="5" t="s">
        <v>105</v>
      </c>
      <c r="C33" s="5"/>
      <c r="D33" s="5"/>
      <c r="E33" s="5"/>
      <c r="F33" s="6">
        <f>ROUND(F20+F32,5)</f>
        <v>163142.25</v>
      </c>
    </row>
    <row r="34" spans="1:6" x14ac:dyDescent="0.25">
      <c r="A34" s="5"/>
      <c r="B34" s="5" t="s">
        <v>106</v>
      </c>
      <c r="C34" s="5"/>
      <c r="D34" s="5"/>
      <c r="E34" s="5"/>
      <c r="F34" s="6"/>
    </row>
    <row r="35" spans="1:6" x14ac:dyDescent="0.25">
      <c r="A35" s="5"/>
      <c r="B35" s="5"/>
      <c r="C35" s="5" t="s">
        <v>84</v>
      </c>
      <c r="D35" s="5"/>
      <c r="E35" s="5"/>
      <c r="F35" s="6">
        <v>69690.45</v>
      </c>
    </row>
    <row r="36" spans="1:6" ht="15.75" thickBot="1" x14ac:dyDescent="0.3">
      <c r="A36" s="5"/>
      <c r="B36" s="5"/>
      <c r="C36" s="5" t="s">
        <v>70</v>
      </c>
      <c r="D36" s="5"/>
      <c r="E36" s="5"/>
      <c r="F36" s="6">
        <v>127527.96</v>
      </c>
    </row>
    <row r="37" spans="1:6" ht="15.75" thickBot="1" x14ac:dyDescent="0.3">
      <c r="A37" s="5"/>
      <c r="B37" s="5" t="s">
        <v>107</v>
      </c>
      <c r="C37" s="5"/>
      <c r="D37" s="5"/>
      <c r="E37" s="5"/>
      <c r="F37" s="10">
        <f>ROUND(SUM(F34:F36),5)</f>
        <v>197218.41</v>
      </c>
    </row>
    <row r="38" spans="1:6" ht="15.75" thickBot="1" x14ac:dyDescent="0.3">
      <c r="A38" s="5" t="s">
        <v>108</v>
      </c>
      <c r="B38" s="5"/>
      <c r="C38" s="5"/>
      <c r="D38" s="5"/>
      <c r="E38" s="5"/>
      <c r="F38" s="11">
        <f>ROUND(F19+F33+F37,5)</f>
        <v>360360.66</v>
      </c>
    </row>
    <row r="39" spans="1: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YTD P&amp;L by Month</vt:lpstr>
      <vt:lpstr>Balance Sheet</vt:lpstr>
      <vt:lpstr>'YTD P&amp;L by Month'!Print_Titles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shannon hope</dc:creator>
  <cp:lastModifiedBy>Barker Dirmann</cp:lastModifiedBy>
  <dcterms:created xsi:type="dcterms:W3CDTF">2025-01-15T22:12:20Z</dcterms:created>
  <dcterms:modified xsi:type="dcterms:W3CDTF">2025-01-29T17:32:03Z</dcterms:modified>
</cp:coreProperties>
</file>